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5360" windowHeight="8595" tabRatio="599"/>
  </bookViews>
  <sheets>
    <sheet name="Packing List" sheetId="3" r:id="rId1"/>
  </sheets>
  <calcPr calcId="145621"/>
</workbook>
</file>

<file path=xl/calcChain.xml><?xml version="1.0" encoding="utf-8"?>
<calcChain xmlns="http://schemas.openxmlformats.org/spreadsheetml/2006/main">
  <c r="J15" i="3" l="1"/>
  <c r="E15" i="3"/>
  <c r="I15" i="3" s="1"/>
  <c r="J14" i="3"/>
  <c r="E14" i="3"/>
  <c r="I14" i="3" s="1"/>
  <c r="G14" i="3" l="1"/>
  <c r="G15" i="3"/>
  <c r="C20" i="3" l="1"/>
  <c r="I19" i="3" l="1"/>
  <c r="G19" i="3"/>
  <c r="J13" i="3"/>
  <c r="J17" i="3"/>
  <c r="J16" i="3"/>
  <c r="I16" i="3"/>
  <c r="G16" i="3"/>
  <c r="E18" i="3"/>
  <c r="I18" i="3" s="1"/>
  <c r="E17" i="3"/>
  <c r="I17" i="3" s="1"/>
  <c r="E16" i="3"/>
  <c r="G17" i="3" l="1"/>
  <c r="G18" i="3"/>
  <c r="J20" i="3"/>
  <c r="E13" i="3" l="1"/>
  <c r="E20" i="3" s="1"/>
  <c r="I13" i="3" l="1"/>
  <c r="I20" i="3" s="1"/>
  <c r="G13" i="3"/>
  <c r="G20" i="3" s="1"/>
</calcChain>
</file>

<file path=xl/sharedStrings.xml><?xml version="1.0" encoding="utf-8"?>
<sst xmlns="http://schemas.openxmlformats.org/spreadsheetml/2006/main" count="45" uniqueCount="45">
  <si>
    <t>Model No</t>
    <phoneticPr fontId="2" type="noConversion"/>
  </si>
  <si>
    <t>Description</t>
    <phoneticPr fontId="2" type="noConversion"/>
  </si>
  <si>
    <t>PCS/ CARTON</t>
    <phoneticPr fontId="2" type="noConversion"/>
  </si>
  <si>
    <t>N.W/CARTON(KGS)</t>
    <phoneticPr fontId="2" type="noConversion"/>
  </si>
  <si>
    <t>TOTAL N.W(KGS)</t>
    <phoneticPr fontId="2" type="noConversion"/>
  </si>
  <si>
    <t>G.W/CARTON(KGS)</t>
    <phoneticPr fontId="2" type="noConversion"/>
  </si>
  <si>
    <t>CBM</t>
    <phoneticPr fontId="2" type="noConversion"/>
  </si>
  <si>
    <t>TOTAL</t>
    <phoneticPr fontId="2" type="noConversion"/>
  </si>
  <si>
    <t>C/NO.:</t>
    <phoneticPr fontId="2" type="noConversion"/>
  </si>
  <si>
    <t>Packing list</t>
    <phoneticPr fontId="2" type="noConversion"/>
  </si>
  <si>
    <t>PRICE TERM:FOB SHENZHEN</t>
  </si>
  <si>
    <t>Quantity (PCS)</t>
    <phoneticPr fontId="2" type="noConversion"/>
  </si>
  <si>
    <t>CTNS</t>
    <phoneticPr fontId="2" type="noConversion"/>
  </si>
  <si>
    <t>TOTAL G.W(KGS)</t>
    <phoneticPr fontId="2" type="noConversion"/>
  </si>
  <si>
    <t>SENBER ELECTRONIC CO., LIMITED</t>
    <phoneticPr fontId="2" type="noConversion"/>
  </si>
  <si>
    <t>Bao An District,Shen Zhen, China, 518102</t>
    <phoneticPr fontId="2" type="noConversion"/>
  </si>
  <si>
    <t>ADD: 9th Floor, Heng Lin Building, Bao Yuan Road, 59th section</t>
    <phoneticPr fontId="2" type="noConversion"/>
  </si>
  <si>
    <t>TEL: +90 212 2666290/1122</t>
    <phoneticPr fontId="2" type="noConversion"/>
  </si>
  <si>
    <t>FAX: +90 212 2666298</t>
    <phoneticPr fontId="2" type="noConversion"/>
  </si>
  <si>
    <t>DESTINATION PORT:KUMPORT -ISTANBUL</t>
    <phoneticPr fontId="2" type="noConversion"/>
  </si>
  <si>
    <r>
      <t xml:space="preserve">SHIPPING MARK:  </t>
    </r>
    <r>
      <rPr>
        <sz val="10"/>
        <rFont val="宋体"/>
        <charset val="134"/>
      </rPr>
      <t>（</t>
    </r>
    <r>
      <rPr>
        <sz val="10"/>
        <rFont val="Arial"/>
        <family val="2"/>
      </rPr>
      <t>IN DIA</t>
    </r>
    <r>
      <rPr>
        <sz val="10"/>
        <rFont val="宋体"/>
        <charset val="134"/>
      </rPr>
      <t>）</t>
    </r>
    <phoneticPr fontId="2" type="noConversion"/>
  </si>
  <si>
    <t>MDX-28BT</t>
    <phoneticPr fontId="2" type="noConversion"/>
  </si>
  <si>
    <t>SN-839</t>
    <phoneticPr fontId="2" type="noConversion"/>
  </si>
  <si>
    <t>MD-823</t>
    <phoneticPr fontId="2" type="noConversion"/>
  </si>
  <si>
    <t>SN-701</t>
    <phoneticPr fontId="2" type="noConversion"/>
  </si>
  <si>
    <t>BT speaker 2000pcs/B;1000pcs/P 1000pcs/W; MIKADO logo blister package</t>
    <phoneticPr fontId="2" type="noConversion"/>
  </si>
  <si>
    <t>3w*2 USB speaker with MIKADO logo OEM color box</t>
    <phoneticPr fontId="2" type="noConversion"/>
  </si>
  <si>
    <t>3w*2 USB speaker 2000PCS/B;1000PCS/W SNOPY logo OEM color box</t>
    <phoneticPr fontId="2" type="noConversion"/>
  </si>
  <si>
    <t>3w*2 USB speaker 2000PCS/B;1000PCS/B;SNOPY logo OEM color box</t>
    <phoneticPr fontId="2" type="noConversion"/>
  </si>
  <si>
    <t>Container:1*20 foot container</t>
    <phoneticPr fontId="2" type="noConversion"/>
  </si>
  <si>
    <t>MADE IN P.R.C</t>
    <phoneticPr fontId="2" type="noConversion"/>
  </si>
  <si>
    <t xml:space="preserve"> ZIP CODE :34387</t>
    <phoneticPr fontId="2" type="noConversion"/>
  </si>
  <si>
    <t>DATE: Jan 26th 2015</t>
    <phoneticPr fontId="2" type="noConversion"/>
  </si>
  <si>
    <t>Seal NO.:OOLDCK9750</t>
    <phoneticPr fontId="2" type="noConversion"/>
  </si>
  <si>
    <t xml:space="preserve">LOGO:MIKADO/SNOPY </t>
    <phoneticPr fontId="2" type="noConversion"/>
  </si>
  <si>
    <t>LOADING PORT: SHENZHEN</t>
    <phoneticPr fontId="2" type="noConversion"/>
  </si>
  <si>
    <t>M/S: Segment Bilgisayar Dis Ticaret Ltd. Sti.</t>
    <phoneticPr fontId="2" type="noConversion"/>
  </si>
  <si>
    <t>Container No.: OOLU0310852</t>
    <phoneticPr fontId="2" type="noConversion"/>
  </si>
  <si>
    <t>INV NO.:SG01</t>
  </si>
  <si>
    <t>0.5% rma</t>
  </si>
  <si>
    <t>Add:  Sehit Er Cihan Namli Street No:79/B Sisli / Istanbul</t>
  </si>
  <si>
    <t>MDX-30BT</t>
    <phoneticPr fontId="2" type="noConversion"/>
  </si>
  <si>
    <t>BT speaker 2000pcs/B; 1000pcs/R; MIKADO logo color box</t>
    <phoneticPr fontId="2" type="noConversion"/>
  </si>
  <si>
    <t>MD-10BT</t>
    <phoneticPr fontId="2" type="noConversion"/>
  </si>
  <si>
    <t>BT speaker B/R/B/W each color 1000pcs MIKADO logo blister package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</si>
</sst>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_ "/>
    <numFmt numFmtId="166" formatCode="0.00_);[Red]\(0.00\)"/>
    <numFmt numFmtId="167" formatCode="0_ "/>
    <numFmt numFmtId="168" formatCode="0.00_ "/>
    <numFmt numFmtId="169" formatCode="_(* #,##0_);_(* \(#,##0\);_(* &quot;-&quot;??_);_(@_)"/>
  </numFmts>
  <fonts count="20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바탕"/>
      <family val="1"/>
    </font>
    <font>
      <sz val="12"/>
      <name val="宋体"/>
      <charset val="134"/>
    </font>
    <font>
      <b/>
      <u/>
      <sz val="10"/>
      <name val="Arial"/>
      <family val="2"/>
    </font>
    <font>
      <sz val="11"/>
      <name val="Arial"/>
      <family val="2"/>
    </font>
    <font>
      <sz val="10"/>
      <name val="宋体"/>
      <charset val="134"/>
    </font>
    <font>
      <b/>
      <u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0"/>
      <name val="Arial"/>
      <family val="2"/>
      <charset val="162"/>
    </font>
    <font>
      <b/>
      <sz val="9"/>
      <name val="Verdana"/>
      <family val="2"/>
    </font>
    <font>
      <sz val="9"/>
      <name val="Verdana"/>
      <family val="2"/>
    </font>
    <font>
      <sz val="10"/>
      <name val="Arial"/>
      <family val="2"/>
      <charset val="162"/>
    </font>
    <font>
      <b/>
      <u/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5" fillId="0" borderId="0" xfId="1" applyFont="1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169" fontId="5" fillId="0" borderId="1" xfId="3" applyNumberFormat="1" applyFont="1" applyFill="1" applyBorder="1" applyAlignment="1">
      <alignment vertical="center" wrapText="1"/>
    </xf>
    <xf numFmtId="164" fontId="5" fillId="0" borderId="1" xfId="3" applyFont="1" applyFill="1" applyBorder="1" applyAlignment="1">
      <alignment vertical="center" wrapText="1"/>
    </xf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4" fillId="0" borderId="0" xfId="2" applyFont="1" applyFill="1" applyAlignment="1">
      <alignment vertical="center" wrapText="1"/>
    </xf>
    <xf numFmtId="0" fontId="3" fillId="0" borderId="0" xfId="2" applyFont="1" applyFill="1" applyAlignment="1">
      <alignment horizontal="left"/>
    </xf>
    <xf numFmtId="0" fontId="5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/>
    <xf numFmtId="0" fontId="5" fillId="0" borderId="0" xfId="1" applyFont="1" applyBorder="1" applyAlignment="1">
      <alignment horizontal="left" vertical="center" wrapText="1"/>
    </xf>
    <xf numFmtId="165" fontId="6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3" fillId="0" borderId="0" xfId="1" applyFont="1" applyFill="1"/>
    <xf numFmtId="169" fontId="5" fillId="0" borderId="1" xfId="1" applyNumberFormat="1" applyFont="1" applyFill="1" applyBorder="1" applyAlignment="1">
      <alignment vertical="center" wrapText="1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vertical="center"/>
    </xf>
    <xf numFmtId="0" fontId="18" fillId="0" borderId="0" xfId="1" applyFont="1"/>
    <xf numFmtId="0" fontId="18" fillId="0" borderId="0" xfId="1" applyFont="1" applyFill="1"/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Border="1"/>
    <xf numFmtId="0" fontId="18" fillId="0" borderId="0" xfId="1" applyFont="1" applyAlignment="1"/>
    <xf numFmtId="0" fontId="18" fillId="0" borderId="0" xfId="1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/>
    </xf>
    <xf numFmtId="169" fontId="15" fillId="0" borderId="3" xfId="1" applyNumberFormat="1" applyFont="1" applyFill="1" applyBorder="1" applyAlignment="1">
      <alignment horizontal="center"/>
    </xf>
    <xf numFmtId="164" fontId="15" fillId="0" borderId="3" xfId="3" applyFont="1" applyFill="1" applyBorder="1" applyAlignment="1"/>
    <xf numFmtId="166" fontId="15" fillId="0" borderId="4" xfId="1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168" fontId="5" fillId="0" borderId="9" xfId="1" applyNumberFormat="1" applyFont="1" applyFill="1" applyBorder="1" applyAlignment="1">
      <alignment horizontal="center"/>
    </xf>
    <xf numFmtId="164" fontId="5" fillId="0" borderId="1" xfId="3" applyFont="1" applyFill="1" applyBorder="1" applyAlignment="1">
      <alignment horizontal="left" vertical="center" wrapText="1"/>
    </xf>
    <xf numFmtId="169" fontId="5" fillId="0" borderId="1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6" fillId="0" borderId="7" xfId="1" applyFont="1" applyFill="1" applyBorder="1" applyAlignment="1">
      <alignment horizontal="center"/>
    </xf>
    <xf numFmtId="0" fontId="19" fillId="0" borderId="10" xfId="1" applyFont="1" applyFill="1" applyBorder="1" applyAlignment="1">
      <alignment horizontal="center" vertical="center" wrapText="1"/>
    </xf>
    <xf numFmtId="169" fontId="15" fillId="0" borderId="3" xfId="3" applyNumberFormat="1" applyFont="1" applyFill="1" applyBorder="1" applyAlignment="1"/>
    <xf numFmtId="164" fontId="15" fillId="0" borderId="3" xfId="3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69" fontId="5" fillId="0" borderId="11" xfId="3" applyNumberFormat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164" fontId="5" fillId="0" borderId="12" xfId="3" applyFont="1" applyFill="1" applyBorder="1" applyAlignment="1">
      <alignment horizontal="left" vertical="center" wrapText="1"/>
    </xf>
    <xf numFmtId="168" fontId="5" fillId="0" borderId="1" xfId="1" applyNumberFormat="1" applyFont="1" applyFill="1" applyBorder="1" applyAlignment="1">
      <alignment horizontal="center"/>
    </xf>
    <xf numFmtId="0" fontId="1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</cellXfs>
  <cellStyles count="5">
    <cellStyle name="0,0_x000d__x000a_NA_x000d__x000a_" xfId="1"/>
    <cellStyle name="Cancel" xfId="2"/>
    <cellStyle name="Normal" xfId="0" builtinId="0"/>
    <cellStyle name="Virgül" xfId="3" builtinId="3"/>
    <cellStyle name="표준_proforma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TN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"/>
  <sheetViews>
    <sheetView showGridLines="0" tabSelected="1" view="pageBreakPreview" zoomScaleNormal="100" workbookViewId="0">
      <selection activeCell="G14" sqref="G14"/>
    </sheetView>
  </sheetViews>
  <sheetFormatPr defaultRowHeight="15.75"/>
  <cols>
    <col min="1" max="1" width="9.375" style="2" customWidth="1"/>
    <col min="2" max="2" width="22.125" style="2" customWidth="1"/>
    <col min="3" max="3" width="8.75" style="2" customWidth="1"/>
    <col min="4" max="4" width="8" style="2" customWidth="1"/>
    <col min="5" max="5" width="5.125" style="2" customWidth="1"/>
    <col min="6" max="6" width="11.25" style="2" customWidth="1"/>
    <col min="7" max="7" width="10.375" style="2" customWidth="1"/>
    <col min="8" max="8" width="8.5" style="2" customWidth="1"/>
    <col min="9" max="9" width="9.625" style="2" customWidth="1"/>
    <col min="10" max="10" width="7.625" style="2" customWidth="1"/>
    <col min="11" max="16384" width="9" style="2"/>
  </cols>
  <sheetData>
    <row r="2" spans="1:10" s="19" customFormat="1" ht="26.25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15" customFormat="1" ht="15">
      <c r="A3" s="53" t="s">
        <v>16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15" customFormat="1" ht="15">
      <c r="A4" s="53" t="s">
        <v>15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s="15" customFormat="1" ht="5.25" customHeight="1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s="15" customFormat="1" ht="21.75" customHeight="1">
      <c r="A6" s="55" t="s">
        <v>9</v>
      </c>
      <c r="B6" s="55"/>
      <c r="C6" s="55"/>
      <c r="D6" s="55"/>
      <c r="E6" s="55"/>
      <c r="F6" s="55"/>
      <c r="G6" s="55"/>
      <c r="H6" s="55"/>
      <c r="I6" s="55"/>
      <c r="J6" s="55"/>
    </row>
    <row r="7" spans="1:10" s="7" customFormat="1" ht="15" customHeight="1">
      <c r="A7" s="58" t="s">
        <v>36</v>
      </c>
      <c r="B7" s="58"/>
      <c r="C7" s="58"/>
      <c r="D7" s="29"/>
      <c r="E7" s="25"/>
      <c r="F7" s="25"/>
      <c r="G7" s="24" t="s">
        <v>38</v>
      </c>
      <c r="H7" s="25"/>
      <c r="I7" s="25"/>
      <c r="J7" s="25"/>
    </row>
    <row r="8" spans="1:10" s="7" customFormat="1" ht="15" customHeight="1">
      <c r="A8" s="26" t="s">
        <v>40</v>
      </c>
      <c r="B8" s="25"/>
      <c r="C8" s="26"/>
      <c r="D8" s="29"/>
      <c r="E8" s="25"/>
      <c r="F8" s="25"/>
      <c r="G8" s="24" t="s">
        <v>32</v>
      </c>
      <c r="H8" s="25"/>
      <c r="I8" s="25"/>
      <c r="J8" s="25"/>
    </row>
    <row r="9" spans="1:10" s="7" customFormat="1" ht="15" customHeight="1">
      <c r="A9" s="26" t="s">
        <v>31</v>
      </c>
      <c r="B9" s="26"/>
      <c r="C9" s="26"/>
      <c r="D9" s="29"/>
      <c r="E9" s="25"/>
      <c r="F9" s="25"/>
      <c r="G9" s="24" t="s">
        <v>10</v>
      </c>
      <c r="H9" s="25"/>
      <c r="I9" s="25"/>
      <c r="J9" s="25"/>
    </row>
    <row r="10" spans="1:10" s="7" customFormat="1" ht="15" customHeight="1">
      <c r="A10" s="25" t="s">
        <v>17</v>
      </c>
      <c r="B10" s="26"/>
      <c r="C10" s="26"/>
      <c r="D10" s="29"/>
      <c r="E10" s="25"/>
      <c r="F10" s="25"/>
      <c r="G10" s="27" t="s">
        <v>35</v>
      </c>
      <c r="H10" s="25"/>
      <c r="I10" s="25"/>
      <c r="J10" s="25"/>
    </row>
    <row r="11" spans="1:10" s="7" customFormat="1" ht="15" customHeight="1" thickBot="1">
      <c r="A11" s="26" t="s">
        <v>18</v>
      </c>
      <c r="B11" s="25"/>
      <c r="C11" s="25"/>
      <c r="D11" s="25"/>
      <c r="E11" s="25"/>
      <c r="F11" s="25"/>
      <c r="G11" s="28" t="s">
        <v>19</v>
      </c>
      <c r="H11" s="25"/>
      <c r="I11" s="25"/>
      <c r="J11" s="25"/>
    </row>
    <row r="12" spans="1:10" s="3" customFormat="1" ht="30.75" customHeight="1">
      <c r="A12" s="41" t="s">
        <v>0</v>
      </c>
      <c r="B12" s="42" t="s">
        <v>1</v>
      </c>
      <c r="C12" s="42" t="s">
        <v>11</v>
      </c>
      <c r="D12" s="42" t="s">
        <v>2</v>
      </c>
      <c r="E12" s="42" t="s">
        <v>12</v>
      </c>
      <c r="F12" s="42" t="s">
        <v>3</v>
      </c>
      <c r="G12" s="42" t="s">
        <v>4</v>
      </c>
      <c r="H12" s="42" t="s">
        <v>5</v>
      </c>
      <c r="I12" s="42" t="s">
        <v>13</v>
      </c>
      <c r="J12" s="43" t="s">
        <v>6</v>
      </c>
    </row>
    <row r="13" spans="1:10" s="8" customFormat="1" ht="38.1" customHeight="1">
      <c r="A13" s="30" t="s">
        <v>21</v>
      </c>
      <c r="B13" s="4" t="s">
        <v>25</v>
      </c>
      <c r="C13" s="5">
        <v>4000</v>
      </c>
      <c r="D13" s="4">
        <v>56</v>
      </c>
      <c r="E13" s="20">
        <f>C13/D13</f>
        <v>71.428571428571431</v>
      </c>
      <c r="F13" s="4">
        <v>8.4</v>
      </c>
      <c r="G13" s="6">
        <f>F13*E13</f>
        <v>600</v>
      </c>
      <c r="H13" s="4">
        <v>9.1999999999999993</v>
      </c>
      <c r="I13" s="39">
        <f>H13*E13</f>
        <v>657.14285714285711</v>
      </c>
      <c r="J13" s="38">
        <f>0.534*0.305*0.32/56*C13</f>
        <v>3.7227428571428578</v>
      </c>
    </row>
    <row r="14" spans="1:10" s="8" customFormat="1" ht="38.1" customHeight="1">
      <c r="A14" s="47" t="s">
        <v>41</v>
      </c>
      <c r="B14" s="4" t="s">
        <v>42</v>
      </c>
      <c r="C14" s="48">
        <v>3000</v>
      </c>
      <c r="D14" s="49">
        <v>50</v>
      </c>
      <c r="E14" s="20">
        <f t="shared" ref="E14:E15" si="0">C14/D14</f>
        <v>60</v>
      </c>
      <c r="F14" s="49">
        <v>19.850000000000001</v>
      </c>
      <c r="G14" s="6">
        <f t="shared" ref="G14:G15" si="1">F14*E14</f>
        <v>1191</v>
      </c>
      <c r="H14" s="49">
        <v>20.65</v>
      </c>
      <c r="I14" s="50">
        <f t="shared" ref="I14:I15" si="2">H14*E14</f>
        <v>1239</v>
      </c>
      <c r="J14" s="51">
        <f>0.46*0.3*0.33/50*C14</f>
        <v>2.7324000000000006</v>
      </c>
    </row>
    <row r="15" spans="1:10" s="8" customFormat="1" ht="38.1" customHeight="1">
      <c r="A15" s="47" t="s">
        <v>43</v>
      </c>
      <c r="B15" s="4" t="s">
        <v>44</v>
      </c>
      <c r="C15" s="48">
        <v>4000</v>
      </c>
      <c r="D15" s="49">
        <v>42</v>
      </c>
      <c r="E15" s="20">
        <f t="shared" si="0"/>
        <v>95.238095238095241</v>
      </c>
      <c r="F15" s="49">
        <v>10.16</v>
      </c>
      <c r="G15" s="6">
        <f t="shared" si="1"/>
        <v>967.61904761904771</v>
      </c>
      <c r="H15" s="49">
        <v>10.96</v>
      </c>
      <c r="I15" s="50">
        <f t="shared" si="2"/>
        <v>1043.8095238095239</v>
      </c>
      <c r="J15" s="51">
        <f>0.445*0.27*0.3/42*C15</f>
        <v>3.4328571428571428</v>
      </c>
    </row>
    <row r="16" spans="1:10" s="8" customFormat="1" ht="38.1" customHeight="1">
      <c r="A16" s="37" t="s">
        <v>23</v>
      </c>
      <c r="B16" s="4" t="s">
        <v>26</v>
      </c>
      <c r="C16" s="5">
        <v>3500</v>
      </c>
      <c r="D16" s="4">
        <v>40</v>
      </c>
      <c r="E16" s="20">
        <f t="shared" ref="E16:E18" si="3">C16/D16</f>
        <v>87.5</v>
      </c>
      <c r="F16" s="4">
        <v>19.72</v>
      </c>
      <c r="G16" s="6">
        <f t="shared" ref="G16:G19" si="4">F16*E16</f>
        <v>1725.5</v>
      </c>
      <c r="H16" s="4">
        <v>20.52</v>
      </c>
      <c r="I16" s="39">
        <f t="shared" ref="I16:I19" si="5">H16*E16</f>
        <v>1795.5</v>
      </c>
      <c r="J16" s="38">
        <f>0.415*0.375*0.47/40*C16</f>
        <v>6.4000781249999994</v>
      </c>
    </row>
    <row r="17" spans="1:10" s="8" customFormat="1" ht="38.1" customHeight="1">
      <c r="A17" s="37" t="s">
        <v>24</v>
      </c>
      <c r="B17" s="4" t="s">
        <v>27</v>
      </c>
      <c r="C17" s="5">
        <v>3000</v>
      </c>
      <c r="D17" s="4">
        <v>40</v>
      </c>
      <c r="E17" s="20">
        <f t="shared" si="3"/>
        <v>75</v>
      </c>
      <c r="F17" s="4">
        <v>17.760000000000002</v>
      </c>
      <c r="G17" s="6">
        <f t="shared" si="4"/>
        <v>1332.0000000000002</v>
      </c>
      <c r="H17" s="4">
        <v>18.559999999999999</v>
      </c>
      <c r="I17" s="39">
        <f t="shared" si="5"/>
        <v>1392</v>
      </c>
      <c r="J17" s="38">
        <f>0.595*0.252*0.428/40*C17</f>
        <v>4.8130739999999994</v>
      </c>
    </row>
    <row r="18" spans="1:10" s="8" customFormat="1" ht="38.1" customHeight="1">
      <c r="A18" s="37" t="s">
        <v>22</v>
      </c>
      <c r="B18" s="4" t="s">
        <v>28</v>
      </c>
      <c r="C18" s="5">
        <v>3000</v>
      </c>
      <c r="D18" s="4">
        <v>60</v>
      </c>
      <c r="E18" s="20">
        <f t="shared" si="3"/>
        <v>50</v>
      </c>
      <c r="F18" s="4">
        <v>19.02</v>
      </c>
      <c r="G18" s="6">
        <f t="shared" si="4"/>
        <v>951</v>
      </c>
      <c r="H18" s="4">
        <v>19.82</v>
      </c>
      <c r="I18" s="39">
        <f t="shared" si="5"/>
        <v>991</v>
      </c>
      <c r="J18" s="38">
        <v>6.36</v>
      </c>
    </row>
    <row r="19" spans="1:10" s="8" customFormat="1" ht="26.25" customHeight="1">
      <c r="A19" s="56" t="s">
        <v>39</v>
      </c>
      <c r="B19" s="57"/>
      <c r="C19" s="5">
        <v>105</v>
      </c>
      <c r="D19" s="4"/>
      <c r="E19" s="40">
        <v>2</v>
      </c>
      <c r="F19" s="4">
        <v>11.5</v>
      </c>
      <c r="G19" s="6">
        <f t="shared" si="4"/>
        <v>23</v>
      </c>
      <c r="H19" s="4">
        <v>12.5</v>
      </c>
      <c r="I19" s="39">
        <f t="shared" si="5"/>
        <v>25</v>
      </c>
      <c r="J19" s="38"/>
    </row>
    <row r="20" spans="1:10" s="36" customFormat="1" ht="23.25" customHeight="1" thickBot="1">
      <c r="A20" s="44" t="s">
        <v>7</v>
      </c>
      <c r="B20" s="31"/>
      <c r="C20" s="45">
        <f>SUM(C13:C19)</f>
        <v>20605</v>
      </c>
      <c r="D20" s="32"/>
      <c r="E20" s="33">
        <f>SUM(E13:E19)</f>
        <v>441.16666666666669</v>
      </c>
      <c r="F20" s="32"/>
      <c r="G20" s="34">
        <f>SUM(G13:G19)</f>
        <v>6790.1190476190477</v>
      </c>
      <c r="H20" s="32"/>
      <c r="I20" s="46">
        <f>SUM(I13:I19)</f>
        <v>7143.4523809523807</v>
      </c>
      <c r="J20" s="35">
        <f>SUM(J13:J19)</f>
        <v>27.461152125000002</v>
      </c>
    </row>
    <row r="21" spans="1:10" s="9" customFormat="1" ht="30" customHeight="1">
      <c r="A21" s="54" t="s">
        <v>29</v>
      </c>
      <c r="B21" s="54"/>
      <c r="E21" s="10"/>
    </row>
    <row r="22" spans="1:10" s="9" customFormat="1">
      <c r="A22" s="11" t="s">
        <v>20</v>
      </c>
      <c r="B22" s="11"/>
      <c r="C22" s="12"/>
      <c r="D22" s="12" t="s">
        <v>34</v>
      </c>
      <c r="E22" s="13"/>
    </row>
    <row r="23" spans="1:10" s="9" customFormat="1">
      <c r="A23" s="14"/>
      <c r="B23" s="61" t="s">
        <v>8</v>
      </c>
      <c r="C23" s="62"/>
      <c r="D23" s="12"/>
      <c r="E23" s="13"/>
    </row>
    <row r="24" spans="1:10" s="9" customFormat="1">
      <c r="A24" s="14"/>
      <c r="B24" s="63" t="s">
        <v>30</v>
      </c>
      <c r="C24" s="63"/>
      <c r="D24" s="12"/>
      <c r="E24" s="13"/>
    </row>
    <row r="25" spans="1:10" s="15" customFormat="1" ht="15">
      <c r="A25" s="59" t="s">
        <v>37</v>
      </c>
      <c r="B25" s="59"/>
      <c r="C25" s="59"/>
      <c r="F25" s="7" t="s">
        <v>33</v>
      </c>
    </row>
    <row r="26" spans="1:10">
      <c r="A26" s="59"/>
      <c r="B26" s="59"/>
      <c r="C26" s="16"/>
    </row>
    <row r="27" spans="1:10">
      <c r="A27" s="60"/>
      <c r="B27" s="60"/>
      <c r="C27" s="17"/>
    </row>
    <row r="28" spans="1:10">
      <c r="A28" s="60"/>
      <c r="B28" s="60"/>
      <c r="C28" s="1"/>
    </row>
    <row r="29" spans="1:10">
      <c r="A29" s="18"/>
      <c r="B29" s="18"/>
      <c r="C29" s="1"/>
    </row>
    <row r="30" spans="1:10">
      <c r="A30" s="18"/>
      <c r="B30" s="18"/>
      <c r="C30" s="1"/>
    </row>
    <row r="31" spans="1:10">
      <c r="A31" s="21"/>
      <c r="G31" s="21"/>
    </row>
    <row r="32" spans="1:10">
      <c r="G32" s="22"/>
    </row>
    <row r="33" spans="7:7">
      <c r="G33" s="23"/>
    </row>
  </sheetData>
  <mergeCells count="13">
    <mergeCell ref="A25:C25"/>
    <mergeCell ref="A26:B26"/>
    <mergeCell ref="A27:B27"/>
    <mergeCell ref="A28:B28"/>
    <mergeCell ref="B23:C23"/>
    <mergeCell ref="B24:C24"/>
    <mergeCell ref="A2:J2"/>
    <mergeCell ref="A3:J3"/>
    <mergeCell ref="A4:J4"/>
    <mergeCell ref="A21:B21"/>
    <mergeCell ref="A6:J6"/>
    <mergeCell ref="A19:B19"/>
    <mergeCell ref="A7:C7"/>
  </mergeCells>
  <phoneticPr fontId="2" type="noConversion"/>
  <hyperlinks>
    <hyperlink ref="E12" r:id="rId1" display="CTN@"/>
  </hyperlinks>
  <printOptions gridLinesSet="0"/>
  <pageMargins left="0.33" right="0.22" top="0.59055118110236227" bottom="0.39370078740157483" header="0.39370078740157483" footer="0.39370078740157483"/>
  <pageSetup paperSize="9" scale="91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Akif</cp:lastModifiedBy>
  <cp:lastPrinted>2015-03-11T21:54:53Z</cp:lastPrinted>
  <dcterms:created xsi:type="dcterms:W3CDTF">2000-01-26T07:35:23Z</dcterms:created>
  <dcterms:modified xsi:type="dcterms:W3CDTF">2015-03-25T08:21:30Z</dcterms:modified>
</cp:coreProperties>
</file>