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6975" firstSheet="1" activeTab="1"/>
  </bookViews>
  <sheets>
    <sheet name="3单明细" sheetId="5" r:id="rId1"/>
    <sheet name="list" sheetId="6" r:id="rId2"/>
  </sheets>
  <calcPr calcId="162913" concurrentCalc="0"/>
</workbook>
</file>

<file path=xl/calcChain.xml><?xml version="1.0" encoding="utf-8"?>
<calcChain xmlns="http://schemas.openxmlformats.org/spreadsheetml/2006/main">
  <c r="H27" i="6" l="1"/>
  <c r="H31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10" i="6"/>
  <c r="L27" i="6"/>
  <c r="L31" i="6"/>
  <c r="E30" i="6"/>
  <c r="L30" i="6"/>
  <c r="H30" i="6"/>
  <c r="E11" i="6"/>
  <c r="H11" i="6"/>
  <c r="E12" i="6"/>
  <c r="H12" i="6"/>
  <c r="E13" i="6"/>
  <c r="H13" i="6"/>
  <c r="E14" i="6"/>
  <c r="H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E23" i="6"/>
  <c r="H23" i="6"/>
  <c r="E24" i="6"/>
  <c r="H24" i="6"/>
  <c r="E25" i="6"/>
  <c r="E26" i="6"/>
  <c r="E28" i="6"/>
  <c r="E29" i="6"/>
  <c r="H29" i="6"/>
  <c r="E10" i="6"/>
  <c r="S89" i="5"/>
  <c r="S87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8" i="5"/>
  <c r="S90" i="5"/>
  <c r="S91" i="5"/>
  <c r="S92" i="5"/>
  <c r="S93" i="5"/>
  <c r="S11" i="5"/>
  <c r="T11" i="5"/>
  <c r="L28" i="6"/>
  <c r="H28" i="6"/>
  <c r="L25" i="6"/>
  <c r="H25" i="6"/>
  <c r="L26" i="6"/>
  <c r="H26" i="6"/>
  <c r="L22" i="6"/>
  <c r="H22" i="6"/>
  <c r="L29" i="6"/>
  <c r="L23" i="6"/>
  <c r="L21" i="6"/>
  <c r="L19" i="6"/>
  <c r="L17" i="6"/>
  <c r="L15" i="6"/>
  <c r="L13" i="6"/>
  <c r="L11" i="6"/>
  <c r="E32" i="6"/>
  <c r="L10" i="6"/>
  <c r="L24" i="6"/>
  <c r="L20" i="6"/>
  <c r="L18" i="6"/>
  <c r="L16" i="6"/>
  <c r="L14" i="6"/>
  <c r="L12" i="6"/>
  <c r="H10" i="6"/>
  <c r="Q16" i="5"/>
  <c r="Q21" i="5"/>
  <c r="Q59" i="5"/>
  <c r="Q63" i="5"/>
  <c r="Q73" i="5"/>
  <c r="Q74" i="5"/>
  <c r="Q85" i="5"/>
  <c r="Q86" i="5"/>
  <c r="Q87" i="5"/>
  <c r="Q88" i="5"/>
  <c r="Q89" i="5"/>
  <c r="Q92" i="5"/>
  <c r="Q93" i="5"/>
  <c r="H32" i="6"/>
  <c r="L32" i="6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11" i="5"/>
  <c r="G92" i="5"/>
  <c r="J12" i="5"/>
  <c r="Q12" i="5"/>
  <c r="J13" i="5"/>
  <c r="Q13" i="5"/>
  <c r="J14" i="5"/>
  <c r="Q14" i="5"/>
  <c r="J15" i="5"/>
  <c r="Q15" i="5"/>
  <c r="J17" i="5"/>
  <c r="Q17" i="5"/>
  <c r="J18" i="5"/>
  <c r="Q18" i="5"/>
  <c r="J19" i="5"/>
  <c r="Q19" i="5"/>
  <c r="J20" i="5"/>
  <c r="Q20" i="5"/>
  <c r="J22" i="5"/>
  <c r="Q22" i="5"/>
  <c r="J23" i="5"/>
  <c r="Q23" i="5"/>
  <c r="J24" i="5"/>
  <c r="Q24" i="5"/>
  <c r="J25" i="5"/>
  <c r="Q25" i="5"/>
  <c r="J26" i="5"/>
  <c r="Q26" i="5"/>
  <c r="J27" i="5"/>
  <c r="Q27" i="5"/>
  <c r="J28" i="5"/>
  <c r="Q28" i="5"/>
  <c r="J29" i="5"/>
  <c r="Q29" i="5"/>
  <c r="J30" i="5"/>
  <c r="Q30" i="5"/>
  <c r="J31" i="5"/>
  <c r="Q31" i="5"/>
  <c r="J32" i="5"/>
  <c r="Q32" i="5"/>
  <c r="J33" i="5"/>
  <c r="Q33" i="5"/>
  <c r="J34" i="5"/>
  <c r="Q34" i="5"/>
  <c r="J35" i="5"/>
  <c r="Q35" i="5"/>
  <c r="J36" i="5"/>
  <c r="Q36" i="5"/>
  <c r="J37" i="5"/>
  <c r="Q37" i="5"/>
  <c r="J38" i="5"/>
  <c r="Q38" i="5"/>
  <c r="J39" i="5"/>
  <c r="Q39" i="5"/>
  <c r="J40" i="5"/>
  <c r="Q40" i="5"/>
  <c r="J41" i="5"/>
  <c r="Q41" i="5"/>
  <c r="J42" i="5"/>
  <c r="Q42" i="5"/>
  <c r="J43" i="5"/>
  <c r="Q43" i="5"/>
  <c r="J44" i="5"/>
  <c r="Q44" i="5"/>
  <c r="J45" i="5"/>
  <c r="Q45" i="5"/>
  <c r="J46" i="5"/>
  <c r="Q46" i="5"/>
  <c r="J47" i="5"/>
  <c r="Q47" i="5"/>
  <c r="J48" i="5"/>
  <c r="Q48" i="5"/>
  <c r="J49" i="5"/>
  <c r="Q49" i="5"/>
  <c r="J50" i="5"/>
  <c r="Q50" i="5"/>
  <c r="J51" i="5"/>
  <c r="Q51" i="5"/>
  <c r="J52" i="5"/>
  <c r="Q52" i="5"/>
  <c r="J53" i="5"/>
  <c r="Q53" i="5"/>
  <c r="J54" i="5"/>
  <c r="Q54" i="5"/>
  <c r="J55" i="5"/>
  <c r="Q55" i="5"/>
  <c r="J56" i="5"/>
  <c r="Q56" i="5"/>
  <c r="J57" i="5"/>
  <c r="Q57" i="5"/>
  <c r="J58" i="5"/>
  <c r="Q58" i="5"/>
  <c r="J60" i="5"/>
  <c r="Q60" i="5"/>
  <c r="J61" i="5"/>
  <c r="Q61" i="5"/>
  <c r="J62" i="5"/>
  <c r="Q62" i="5"/>
  <c r="J64" i="5"/>
  <c r="Q64" i="5"/>
  <c r="J65" i="5"/>
  <c r="Q65" i="5"/>
  <c r="J66" i="5"/>
  <c r="Q66" i="5"/>
  <c r="J67" i="5"/>
  <c r="Q67" i="5"/>
  <c r="J68" i="5"/>
  <c r="Q68" i="5"/>
  <c r="J69" i="5"/>
  <c r="Q69" i="5"/>
  <c r="J70" i="5"/>
  <c r="Q70" i="5"/>
  <c r="J71" i="5"/>
  <c r="Q71" i="5"/>
  <c r="J72" i="5"/>
  <c r="Q72" i="5"/>
  <c r="J75" i="5"/>
  <c r="Q75" i="5"/>
  <c r="J76" i="5"/>
  <c r="Q76" i="5"/>
  <c r="J77" i="5"/>
  <c r="Q77" i="5"/>
  <c r="J78" i="5"/>
  <c r="Q78" i="5"/>
  <c r="J79" i="5"/>
  <c r="Q79" i="5"/>
  <c r="J80" i="5"/>
  <c r="Q80" i="5"/>
  <c r="J81" i="5"/>
  <c r="Q81" i="5"/>
  <c r="J82" i="5"/>
  <c r="Q82" i="5"/>
  <c r="J83" i="5"/>
  <c r="Q83" i="5"/>
  <c r="J84" i="5"/>
  <c r="Q84" i="5"/>
  <c r="J90" i="5"/>
  <c r="Q90" i="5"/>
  <c r="J91" i="5"/>
  <c r="Q91" i="5"/>
  <c r="J11" i="5"/>
  <c r="M11" i="5"/>
  <c r="Q11" i="5"/>
  <c r="Q94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<sst xmlns="http://schemas.openxmlformats.org/spreadsheetml/2006/main" count="369" uniqueCount="225">
  <si>
    <t>INVOICE:OF201610251391</t>
  </si>
  <si>
    <t>Stock Code</t>
  </si>
  <si>
    <t>Product Model Name &amp; Number</t>
  </si>
  <si>
    <t>QTY</t>
  </si>
  <si>
    <t>PRICE/USD</t>
  </si>
  <si>
    <t>TOTAL/USD</t>
  </si>
  <si>
    <t>8158</t>
  </si>
  <si>
    <t>S-Link SL-18AV 8Li AV Splitter</t>
  </si>
  <si>
    <t>14273</t>
  </si>
  <si>
    <t>S-Link SL-2605 Usb Manuel 2Port Kwm Switch</t>
  </si>
  <si>
    <t>14790</t>
  </si>
  <si>
    <t>S-Link SL-4605 4 Port Kablolu Usb Manuel KWM Switch</t>
  </si>
  <si>
    <t>13373</t>
  </si>
  <si>
    <t>S-link SL-55O4 4 VGA 500Mhz Monitör Çoklayıcı</t>
  </si>
  <si>
    <t>6555</t>
  </si>
  <si>
    <t>S-link SL-8139 PCI 10/100 Ethernet Kart</t>
  </si>
  <si>
    <t>6962</t>
  </si>
  <si>
    <t>S-link SL-DVI01 DVI 24+5 M TO VGA 15 F Çevirici</t>
  </si>
  <si>
    <t>16023</t>
  </si>
  <si>
    <t>S-Link SL-HEX60 HDMI CAT6 60m Uzatıcı</t>
  </si>
  <si>
    <t>17473</t>
  </si>
  <si>
    <t>S-Link SL-HRC2 HDMI TO AV 1080P Mini Model Dönüştürücü</t>
  </si>
  <si>
    <t>6541</t>
  </si>
  <si>
    <t>S-link SL-PP02 x PCI 232 Serial 2 Port Kart</t>
  </si>
  <si>
    <t>14503</t>
  </si>
  <si>
    <t>S-link SL-U3047 4 Port Usb 3.0 İnce Taşınabilir Usb Hub</t>
  </si>
  <si>
    <t>11530</t>
  </si>
  <si>
    <t>S-link SL-VH57 VGA+YPBPR to HDMI Çevirici</t>
  </si>
  <si>
    <t>2805</t>
  </si>
  <si>
    <t>S-link SL-DVI218 24+1 M/M 1.8m DVI Kablosu</t>
  </si>
  <si>
    <t xml:space="preserve">S-link SL-DVI315 24+1 M/M 15m DVI Kablosu     </t>
  </si>
  <si>
    <t>2812</t>
  </si>
  <si>
    <t>S-link SL-DVI320 24+1 M/M 20m DVI Kablosu</t>
  </si>
  <si>
    <t>2815</t>
  </si>
  <si>
    <t>S-link SLX-515 24+1 M/M 1.5m DVI Kablosu</t>
  </si>
  <si>
    <t>4882</t>
  </si>
  <si>
    <t>S-link SLX-A62 Usb Harici TF+M2 Kart Okuyucu</t>
  </si>
  <si>
    <t>13540</t>
  </si>
  <si>
    <t>S-link SL-SSD15 SSD Disk için PC Kasaiçi HDD Yuva Kasası</t>
  </si>
  <si>
    <t>13541</t>
  </si>
  <si>
    <t xml:space="preserve">S-link SL-HVS12 HDMI to VGA + Audio Çevirici       </t>
  </si>
  <si>
    <t>14292</t>
  </si>
  <si>
    <t>Everest HDC-385 Harici Usb 2.0 2.5"- 3.5" IDE+SATA Hdd + Kart Okuyucu Docking</t>
  </si>
  <si>
    <t>GL834+GL850G+JM20337+FE11</t>
    <phoneticPr fontId="9" type="noConversion"/>
  </si>
  <si>
    <t>9646</t>
  </si>
  <si>
    <t>S-Link HVC11 HDMI to VGA 1m Çevirici</t>
  </si>
  <si>
    <t>EP94Z1E</t>
  </si>
  <si>
    <t>21777</t>
  </si>
  <si>
    <t>S-link SL-232 v1.0 Usb To RS232 2.0 Çevirici Adaptör</t>
  </si>
  <si>
    <t>ORIGINAL PL2303+211</t>
    <phoneticPr fontId="9" type="noConversion"/>
  </si>
  <si>
    <t>7047</t>
  </si>
  <si>
    <t>S-link SL-DS560 Display TO HDMI 1,8 MT 1.8m Kablo</t>
  </si>
  <si>
    <t xml:space="preserve">S-link SL-DS580 Display TO HDMI 10cm Çevirici          </t>
  </si>
  <si>
    <t>14274</t>
  </si>
  <si>
    <t>S-link SL-DS585 Display TO VGA 10cm Çevirici</t>
  </si>
  <si>
    <t>12102</t>
  </si>
  <si>
    <t>S-link SL-HDC25 Harici 2.5" Usb 2.0 SATA Harddisk Kutusu</t>
  </si>
  <si>
    <t>MA6116</t>
    <phoneticPr fontId="9" type="noConversion"/>
  </si>
  <si>
    <t>8194</t>
  </si>
  <si>
    <t>S-Link SL-HSW55 HDMI 5Li Switch</t>
  </si>
  <si>
    <t>WH371</t>
  </si>
  <si>
    <t>15122</t>
  </si>
  <si>
    <t>S-link SL-HV55 HDMI to VGA Çevirici</t>
  </si>
  <si>
    <t>KT7101</t>
  </si>
  <si>
    <t>14187</t>
  </si>
  <si>
    <t>S-link SL-HV56 HDMI to VGA Çevirici</t>
  </si>
  <si>
    <t>15123</t>
  </si>
  <si>
    <t>S-link SL-HVS11 HDMI to VGA + Audio Çevirici</t>
  </si>
  <si>
    <t>14188</t>
  </si>
  <si>
    <t xml:space="preserve">S-link SL-HVS20 HDMI to VGA+Audio +USB Power Çevirici     </t>
  </si>
  <si>
    <t>AG6200</t>
    <phoneticPr fontId="9" type="noConversion"/>
  </si>
  <si>
    <t xml:space="preserve">S-link SL-HVS30 HDMI to VGA Çevirici Kablo               </t>
  </si>
  <si>
    <t>7042</t>
  </si>
  <si>
    <t>S-link SL-MD75 Mini Display TO HDMI 15CM 15cm</t>
  </si>
  <si>
    <t>PB3361BBS</t>
  </si>
  <si>
    <t xml:space="preserve">S-link SL-MD95 Mini Display TO HDMI 1,8MT 1.8m     </t>
  </si>
  <si>
    <r>
      <t>PB3361BBS</t>
    </r>
    <r>
      <rPr>
        <sz val="11"/>
        <color theme="1"/>
        <rFont val="Calibri"/>
        <family val="2"/>
        <charset val="134"/>
        <scheme val="minor"/>
      </rPr>
      <t/>
    </r>
  </si>
  <si>
    <t>8382</t>
  </si>
  <si>
    <t>S-link SL-RS485/422 RS485/422 TO RS232 Çevirici</t>
  </si>
  <si>
    <t>232+485+----</t>
  </si>
  <si>
    <t>7039</t>
  </si>
  <si>
    <t>S-link SL-U55 USB/RJ45 Usb/RJ45 Extender Kablo</t>
  </si>
  <si>
    <t>BCH4105</t>
  </si>
  <si>
    <t>9051</t>
  </si>
  <si>
    <t>S-link SL-U60 Usb 2.0 To RJ45 Win10 Uyumlu Ethernet Çevirici</t>
  </si>
  <si>
    <t>AX88772C</t>
  </si>
  <si>
    <t>3262</t>
  </si>
  <si>
    <t>S-link SL-UE130 Usb2.0 10m Kablosu</t>
  </si>
  <si>
    <t>FE11+FE11</t>
  </si>
  <si>
    <t>11598</t>
  </si>
  <si>
    <t>13358</t>
  </si>
  <si>
    <t>S-link SL-UH30 USB 3.0 To HDMI Çevirici Adaptör</t>
  </si>
  <si>
    <t>FL2000</t>
  </si>
  <si>
    <t xml:space="preserve">S-link SL-VH57 VGA+YPBPR to HDMI Çevirici        </t>
  </si>
  <si>
    <t xml:space="preserve">S-link SL-VHC20 VGA To HDMI Çevirici Kablo     </t>
  </si>
  <si>
    <t xml:space="preserve">S-link SL-VHC25 VGA To HDMI Çevirici Adaptör       </t>
  </si>
  <si>
    <t>21778</t>
  </si>
  <si>
    <t>S-link SLX-925 v1.0 Usb To RS232 2.0 Çevirici Adaptör</t>
  </si>
  <si>
    <t>ORIGINAL PL2303+211</t>
  </si>
  <si>
    <t>8476</t>
  </si>
  <si>
    <t>S-link SLX-AD40 KASETTEN MP3 ÇALAR</t>
  </si>
  <si>
    <t>NO IC</t>
  </si>
  <si>
    <t>14956</t>
  </si>
  <si>
    <t>S-link SLX-BL036 Usb 4.0 EDR Mini Bluetooth</t>
  </si>
  <si>
    <t>CRS8510</t>
  </si>
  <si>
    <t>4616</t>
  </si>
  <si>
    <r>
      <t>S-link SLX-U51 Usb Ses Kart</t>
    </r>
    <r>
      <rPr>
        <sz val="11"/>
        <rFont val="Calibri"/>
        <family val="3"/>
        <charset val="129"/>
        <scheme val="minor"/>
      </rPr>
      <t>ı</t>
    </r>
    <r>
      <rPr>
        <sz val="11"/>
        <rFont val="Calibri"/>
        <family val="3"/>
        <charset val="134"/>
        <scheme val="minor"/>
      </rPr>
      <t xml:space="preserve"> 2.0 Çevirici Adaptör</t>
    </r>
  </si>
  <si>
    <t>CM108</t>
  </si>
  <si>
    <t xml:space="preserve">S-Link VHC11 VGA To HDMI Dönüştürücü               </t>
  </si>
  <si>
    <t>S-link SL-48A PCI 4 Kanal Ses Kart</t>
  </si>
  <si>
    <t>S-link SL-DS4K20 Display TO HDMI 4K*2K Çevirici</t>
  </si>
  <si>
    <t>PS8402A</t>
    <phoneticPr fontId="9" type="noConversion"/>
  </si>
  <si>
    <t>S-link SL-DSA15 Display TO HDMI Active Kablo</t>
  </si>
  <si>
    <t>PS171</t>
    <phoneticPr fontId="9" type="noConversion"/>
  </si>
  <si>
    <t>MAX3815+9817+extender ic</t>
    <phoneticPr fontId="9" type="noConversion"/>
  </si>
  <si>
    <t>S-link SL-HH59 SL-HH59 HDMI F TO HDMI F Adaptör</t>
  </si>
  <si>
    <t>S-link SL-HS30 HDMI To SCART Çevirici Adaptör</t>
  </si>
  <si>
    <t>MS1830+84003</t>
    <phoneticPr fontId="9" type="noConversion"/>
  </si>
  <si>
    <t>S-link SL-MD4K10 Mini Display to HDMI 4K Çevirici</t>
  </si>
  <si>
    <t>S-link SL-MDA45 Mini Display to HDMI Active Kablo</t>
  </si>
  <si>
    <t>S-link SL-RS485-20 RS232 To RS485 1.2km Çevirici</t>
  </si>
  <si>
    <t>S-link SL-S201 Anahtarlı Notebook Kilidi</t>
  </si>
  <si>
    <t>S-link SL-VGA300 2li 300Mt VGA Extender RJ-45 İ</t>
  </si>
  <si>
    <t>S-link SLX-BL035 Usb VISTA 2.0 EDR Mini Bluetooth D</t>
  </si>
  <si>
    <t>Guotong2045</t>
    <phoneticPr fontId="9" type="noConversion"/>
  </si>
  <si>
    <t>8301</t>
  </si>
  <si>
    <t>S-link MSV-1415 4 VGA 150Mhz Monitör Çoklayıcı</t>
  </si>
  <si>
    <t>74HC14D</t>
  </si>
  <si>
    <t xml:space="preserve">S-link MSV-1815 8 VGA 150Mhz Monitör Splitter     </t>
  </si>
  <si>
    <t>8330</t>
  </si>
  <si>
    <t>S-link SL-152C 2 VGA Switch</t>
  </si>
  <si>
    <t>8313</t>
  </si>
  <si>
    <t>S-link SL-2502 2 VGA 250Mhz Monitör Splitter</t>
  </si>
  <si>
    <t xml:space="preserve">S-Link new color paking </t>
  </si>
  <si>
    <t xml:space="preserve">Factory baking and  S-link desing </t>
  </si>
  <si>
    <t xml:space="preserve">S-link SL-492 4 Port Usb 2.0 Usb Hub                                                                                    </t>
  </si>
  <si>
    <t xml:space="preserve">S-link SL-1002/2.0 4 Port Usb 2.0 Yıldız Usb Hub                                                                        </t>
  </si>
  <si>
    <t>S-link SL-HVS13 HDMI to VGA + Audio Micro Usb Converter</t>
  </si>
  <si>
    <t>Low Profile Bracket for 1 Serial Port</t>
  </si>
  <si>
    <t>10 PCS in 1 OPP Bag</t>
  </si>
  <si>
    <t>Low Profile Bracket for 1 Parrallel Port</t>
  </si>
  <si>
    <t>Low Profile Bracket for 2 USB Port</t>
  </si>
  <si>
    <t xml:space="preserve">S-link SL-U61 USB Ses Kartý 2.0 Çevirici Adaptör </t>
  </si>
  <si>
    <t xml:space="preserve">S-link SL-U75 USB To 7.1 Ses Çevirici Kablo  </t>
  </si>
  <si>
    <t xml:space="preserve">        OVERFLY COMPUTER PERIPHERALS CO.,LTD</t>
  </si>
  <si>
    <t xml:space="preserve">                Add: West of 5floor,Ruixing Science And Industry Park,San He Xin village,Bu Long Rd,Long Hua Town,Bao An District,SZ,China.</t>
  </si>
  <si>
    <t xml:space="preserve">             Show Room: NO.9A49, Sege Electronic Market,Hua Qiang Bei Road,Fu Tian District,Shenzhen,China.</t>
  </si>
  <si>
    <t xml:space="preserve">                 Contact: Sunny Liu   Mb: +86-13510559358  Tel: 86-755-61630471/61630472   Fax:86-755-61630473</t>
  </si>
  <si>
    <t xml:space="preserve">     E-mail: Sunny@overflye.com   MSN: sunnyoverfly@hotmail.com   skype:sunnyoverfly  QQ:565777137  Web: www.overflye.com</t>
  </si>
  <si>
    <t>2480CH</t>
    <phoneticPr fontId="9" type="noConversion"/>
  </si>
  <si>
    <t>PB3361BBS</t>
    <phoneticPr fontId="9" type="noConversion"/>
  </si>
  <si>
    <t>S-link SL-HVS12 HDMI to VGA + Audio Çevirici</t>
    <phoneticPr fontId="9" type="noConversion"/>
  </si>
  <si>
    <t>FE11+FE11</t>
    <phoneticPr fontId="9" type="noConversion"/>
  </si>
  <si>
    <t>MS9282</t>
    <phoneticPr fontId="9" type="noConversion"/>
  </si>
  <si>
    <t>NO IC</t>
    <phoneticPr fontId="9" type="noConversion"/>
  </si>
  <si>
    <t>AMAX485</t>
    <phoneticPr fontId="9" type="noConversion"/>
  </si>
  <si>
    <t>S-link SL-U320 USB 3.0 TO USB2.0 10cm Çevirici</t>
  </si>
  <si>
    <t>ISO59910+EL4543</t>
    <phoneticPr fontId="9" type="noConversion"/>
  </si>
  <si>
    <t xml:space="preserve">SL-USB-C53 Type-C to VGA </t>
    <phoneticPr fontId="9" type="noConversion"/>
  </si>
  <si>
    <t xml:space="preserve">SL-USB-C55 Type -C to HDMI </t>
    <phoneticPr fontId="9" type="noConversion"/>
  </si>
  <si>
    <t>SL-USB-C68 Type-C to HDMI+usb3.0+pd</t>
    <phoneticPr fontId="9" type="noConversion"/>
  </si>
  <si>
    <t>SL-USB-C66 Type-C to VGA+usb3.0+pd</t>
    <phoneticPr fontId="9" type="noConversion"/>
  </si>
  <si>
    <t xml:space="preserve">IP-HDM10 I6 TO HDMI </t>
    <phoneticPr fontId="9" type="noConversion"/>
  </si>
  <si>
    <t>SL-BT10 '3.5Jack  Bluetooth Music Receiver</t>
    <phoneticPr fontId="9" type="noConversion"/>
  </si>
  <si>
    <t>SL-BT20 Car Bluetooth Music Receiver</t>
    <phoneticPr fontId="9" type="noConversion"/>
  </si>
  <si>
    <t xml:space="preserve">S-link SL-490 4 Port Usb 2.0 Siyah Usb Hub              </t>
    <phoneticPr fontId="9" type="noConversion"/>
  </si>
  <si>
    <t>QTY/CTN</t>
    <phoneticPr fontId="9" type="noConversion"/>
  </si>
  <si>
    <t>CTN</t>
    <phoneticPr fontId="9" type="noConversion"/>
  </si>
  <si>
    <t>NW.KG</t>
    <phoneticPr fontId="9" type="noConversion"/>
  </si>
  <si>
    <t>GW.KG</t>
    <phoneticPr fontId="9" type="noConversion"/>
  </si>
  <si>
    <t>TGW.KG</t>
    <phoneticPr fontId="9" type="noConversion"/>
  </si>
  <si>
    <t>L.cm</t>
    <phoneticPr fontId="9" type="noConversion"/>
  </si>
  <si>
    <t>W.cm</t>
    <phoneticPr fontId="9" type="noConversion"/>
  </si>
  <si>
    <t>H.cm</t>
    <phoneticPr fontId="9" type="noConversion"/>
  </si>
  <si>
    <r>
      <t>S-link SL-UE140 Usb2.0 20m Ş</t>
    </r>
    <r>
      <rPr>
        <sz val="11"/>
        <color rgb="FFFF0000"/>
        <rFont val="Calibri"/>
        <family val="3"/>
        <charset val="134"/>
        <scheme val="minor"/>
      </rPr>
      <t>effaf Uzatma Kablo</t>
    </r>
  </si>
  <si>
    <r>
      <t>S-Link SL-HEX60 HDMI CAT6 60m Uzatı</t>
    </r>
    <r>
      <rPr>
        <sz val="11"/>
        <color rgb="FFFF0000"/>
        <rFont val="Calibri"/>
        <family val="3"/>
        <charset val="134"/>
        <scheme val="minor"/>
      </rPr>
      <t>c</t>
    </r>
    <r>
      <rPr>
        <sz val="11"/>
        <color rgb="FFFF0000"/>
        <rFont val="Calibri"/>
        <family val="2"/>
        <charset val="162"/>
        <scheme val="minor"/>
      </rPr>
      <t>ı</t>
    </r>
  </si>
  <si>
    <t xml:space="preserve"> S-link SL-OTG15 Usb 15cm Micro 5p Otg Data Kablosu </t>
  </si>
  <si>
    <t>order NO</t>
    <phoneticPr fontId="9" type="noConversion"/>
  </si>
  <si>
    <r>
      <t>O</t>
    </r>
    <r>
      <rPr>
        <sz val="11"/>
        <color theme="1"/>
        <rFont val="Calibri"/>
        <charset val="134"/>
        <scheme val="minor"/>
      </rPr>
      <t>F201610251391</t>
    </r>
    <phoneticPr fontId="9" type="noConversion"/>
  </si>
  <si>
    <r>
      <t>OF20161</t>
    </r>
    <r>
      <rPr>
        <sz val="11"/>
        <color theme="1"/>
        <rFont val="Calibri"/>
        <family val="3"/>
        <charset val="134"/>
        <scheme val="minor"/>
      </rPr>
      <t>107</t>
    </r>
    <r>
      <rPr>
        <sz val="11"/>
        <color theme="1"/>
        <rFont val="Calibri"/>
        <charset val="134"/>
        <scheme val="minor"/>
      </rPr>
      <t>1391</t>
    </r>
    <phoneticPr fontId="9" type="noConversion"/>
  </si>
  <si>
    <r>
      <t>O</t>
    </r>
    <r>
      <rPr>
        <sz val="11"/>
        <color theme="1"/>
        <rFont val="Calibri"/>
        <family val="3"/>
        <charset val="134"/>
        <scheme val="minor"/>
      </rPr>
      <t>F201611241391RV.2</t>
    </r>
    <phoneticPr fontId="9" type="noConversion"/>
  </si>
  <si>
    <r>
      <t>O</t>
    </r>
    <r>
      <rPr>
        <sz val="11"/>
        <color theme="1"/>
        <rFont val="Calibri"/>
        <family val="3"/>
        <charset val="134"/>
        <scheme val="minor"/>
      </rPr>
      <t>F201611241391RV.3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</si>
  <si>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F201611241391RV.4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</si>
  <si>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F201611241391RV.5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</si>
  <si>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F201611241391RV.6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</si>
  <si>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F201611241391RV.7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</si>
  <si>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F201611241391RV.8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</si>
  <si>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F201611241391RV.9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</si>
  <si>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F201611241391RV.10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</si>
  <si>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F201611241391RV.11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</si>
  <si>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F201611241391RV.12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</si>
  <si>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F201611241391RV.13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</si>
  <si>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F201611241391RV.14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</si>
  <si>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F201611241391RV.15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</si>
  <si>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F201611241391RV.16</t>
    </r>
    <r>
      <rPr>
        <sz val="11"/>
        <color theme="1"/>
        <rFont val="Calibri"/>
        <family val="2"/>
        <charset val="134"/>
        <scheme val="minor"/>
      </rPr>
      <t/>
    </r>
  </si>
  <si>
    <r>
      <t>O</t>
    </r>
    <r>
      <rPr>
        <sz val="11"/>
        <color theme="1"/>
        <rFont val="Calibri"/>
        <family val="3"/>
        <charset val="134"/>
        <scheme val="minor"/>
      </rPr>
      <t>F201611241391RV.17</t>
    </r>
    <r>
      <rPr>
        <sz val="11"/>
        <color theme="1"/>
        <rFont val="Calibri"/>
        <family val="2"/>
        <charset val="134"/>
        <scheme val="minor"/>
      </rPr>
      <t/>
    </r>
  </si>
  <si>
    <t>空运</t>
    <phoneticPr fontId="9" type="noConversion"/>
  </si>
  <si>
    <t>海运</t>
    <phoneticPr fontId="9" type="noConversion"/>
  </si>
  <si>
    <t>总立方</t>
    <phoneticPr fontId="9" type="noConversion"/>
  </si>
  <si>
    <t>QTY/CTN</t>
    <phoneticPr fontId="9" type="noConversion"/>
  </si>
  <si>
    <t>空运箱数</t>
    <phoneticPr fontId="9" type="noConversion"/>
  </si>
  <si>
    <t>NW.KG</t>
    <phoneticPr fontId="9" type="noConversion"/>
  </si>
  <si>
    <t>GW.KG</t>
    <phoneticPr fontId="9" type="noConversion"/>
  </si>
  <si>
    <t>TGW.KG</t>
    <phoneticPr fontId="9" type="noConversion"/>
  </si>
  <si>
    <t>L.cm</t>
    <phoneticPr fontId="9" type="noConversion"/>
  </si>
  <si>
    <t>W.cm</t>
    <phoneticPr fontId="9" type="noConversion"/>
  </si>
  <si>
    <t>H.cm</t>
    <phoneticPr fontId="9" type="noConversion"/>
  </si>
  <si>
    <t>order NO</t>
    <phoneticPr fontId="9" type="noConversion"/>
  </si>
  <si>
    <r>
      <t>OF201611241391RV.6</t>
    </r>
    <r>
      <rPr>
        <sz val="11"/>
        <color theme="1"/>
        <rFont val="Calibri"/>
        <family val="2"/>
        <charset val="134"/>
        <scheme val="minor"/>
      </rPr>
      <t/>
    </r>
  </si>
  <si>
    <r>
      <t>OF201611241391RV.10</t>
    </r>
    <r>
      <rPr>
        <sz val="11"/>
        <color theme="1"/>
        <rFont val="Calibri"/>
        <family val="2"/>
        <charset val="134"/>
        <scheme val="minor"/>
      </rPr>
      <t/>
    </r>
  </si>
  <si>
    <r>
      <t>OF201611241391RV.11</t>
    </r>
    <r>
      <rPr>
        <sz val="11"/>
        <color theme="1"/>
        <rFont val="Calibri"/>
        <family val="2"/>
        <charset val="134"/>
        <scheme val="minor"/>
      </rPr>
      <t/>
    </r>
  </si>
  <si>
    <r>
      <t>OF201611241391RV.16</t>
    </r>
    <r>
      <rPr>
        <sz val="11"/>
        <color theme="1"/>
        <rFont val="Calibri"/>
        <family val="2"/>
        <charset val="134"/>
        <scheme val="minor"/>
      </rPr>
      <t/>
    </r>
  </si>
  <si>
    <t>OF201610251391</t>
    <phoneticPr fontId="9" type="noConversion"/>
  </si>
  <si>
    <t>OF201611071391</t>
    <phoneticPr fontId="9" type="noConversion"/>
  </si>
  <si>
    <t>S-link SL-HVS12 HDMI to VGA + Audio Çevirici</t>
    <phoneticPr fontId="9" type="noConversion"/>
  </si>
  <si>
    <t>空运
air</t>
    <phoneticPr fontId="9" type="noConversion"/>
  </si>
  <si>
    <t>空运立方
Air CBM</t>
    <phoneticPr fontId="9" type="noConversion"/>
  </si>
  <si>
    <t>OF201611071391</t>
    <phoneticPr fontId="9" type="noConversion"/>
  </si>
  <si>
    <t>INVOICE:OF20170119air</t>
    <phoneticPr fontId="9" type="noConversion"/>
  </si>
  <si>
    <t>PACKING LIST</t>
    <phoneticPr fontId="9" type="noConversion"/>
  </si>
  <si>
    <r>
      <t>S-link SL-1002/2.0 4 Port Usb 2.0 Y</t>
    </r>
    <r>
      <rPr>
        <sz val="11"/>
        <rFont val="Calibri"/>
        <family val="2"/>
        <charset val="162"/>
        <scheme val="minor"/>
      </rPr>
      <t>ı</t>
    </r>
    <r>
      <rPr>
        <sz val="11"/>
        <rFont val="Calibri"/>
        <family val="3"/>
        <charset val="134"/>
        <scheme val="minor"/>
      </rPr>
      <t>ld</t>
    </r>
    <r>
      <rPr>
        <sz val="11"/>
        <rFont val="Calibri"/>
        <family val="2"/>
        <charset val="162"/>
        <scheme val="minor"/>
      </rPr>
      <t>ı</t>
    </r>
    <r>
      <rPr>
        <sz val="11"/>
        <rFont val="Calibri"/>
        <family val="3"/>
        <charset val="134"/>
        <scheme val="minor"/>
      </rPr>
      <t xml:space="preserve">z Usb Hub                                                                        </t>
    </r>
  </si>
  <si>
    <r>
      <t>S-link SL-SSD15 SSD Disk için PC Kasaiçi HDD Yuva Kasas</t>
    </r>
    <r>
      <rPr>
        <sz val="11"/>
        <rFont val="Calibri"/>
        <family val="2"/>
        <charset val="162"/>
        <scheme val="minor"/>
      </rPr>
      <t>ı</t>
    </r>
  </si>
  <si>
    <r>
      <t>S-Link SL-HEX60 HDMI CAT6 60m Uzat</t>
    </r>
    <r>
      <rPr>
        <sz val="11"/>
        <rFont val="Calibri"/>
        <family val="2"/>
        <charset val="162"/>
        <scheme val="minor"/>
      </rPr>
      <t>ı</t>
    </r>
    <r>
      <rPr>
        <sz val="11"/>
        <rFont val="Calibri"/>
        <family val="3"/>
        <charset val="134"/>
        <scheme val="minor"/>
      </rPr>
      <t>c</t>
    </r>
    <r>
      <rPr>
        <sz val="11"/>
        <rFont val="Calibri"/>
        <family val="2"/>
        <charset val="162"/>
        <scheme val="minor"/>
      </rPr>
      <t>ı</t>
    </r>
  </si>
  <si>
    <t>OF201611071391</t>
    <phoneticPr fontId="9" type="noConversion"/>
  </si>
  <si>
    <t>SAY total:112cartons,1175kg,8.76M3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</si>
</sst>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#,##0.00_);[Red]\(#,##0.00\)"/>
  </numFmts>
  <fonts count="34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34"/>
      <scheme val="minor"/>
    </font>
    <font>
      <sz val="11"/>
      <name val="宋体"/>
      <charset val="13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Calibri"/>
      <family val="3"/>
      <charset val="134"/>
      <scheme val="minor"/>
    </font>
    <font>
      <sz val="11"/>
      <name val="Calibri"/>
      <family val="2"/>
      <charset val="162"/>
      <scheme val="minor"/>
    </font>
    <font>
      <sz val="11"/>
      <name val="Calibri"/>
      <family val="3"/>
      <charset val="129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FF0000"/>
      <name val="Arial"/>
      <family val="2"/>
    </font>
    <font>
      <b/>
      <sz val="10"/>
      <name val="宋体"/>
      <family val="3"/>
      <charset val="134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color theme="1"/>
      <name val="Calibri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FF0000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3"/>
      <charset val="134"/>
      <scheme val="minor"/>
    </font>
    <font>
      <sz val="11"/>
      <color rgb="FF7030A0"/>
      <name val="Calibri"/>
      <family val="3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b/>
      <sz val="18"/>
      <name val="Arial"/>
      <family val="2"/>
      <charset val="162"/>
    </font>
    <font>
      <sz val="14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7" fillId="0" borderId="0"/>
  </cellStyleXfs>
  <cellXfs count="141">
    <xf numFmtId="0" fontId="0" fillId="0" borderId="0" xfId="0"/>
    <xf numFmtId="0" fontId="0" fillId="2" borderId="0" xfId="0" applyFont="1" applyFill="1" applyAlignment="1"/>
    <xf numFmtId="0" fontId="0" fillId="2" borderId="2" xfId="0" quotePrefix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2" xfId="0" quotePrefix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/>
    <xf numFmtId="0" fontId="0" fillId="2" borderId="2" xfId="0" applyFont="1" applyFill="1" applyBorder="1" applyAlignment="1"/>
    <xf numFmtId="0" fontId="27" fillId="2" borderId="2" xfId="0" applyFont="1" applyFill="1" applyBorder="1" applyAlignment="1"/>
    <xf numFmtId="0" fontId="11" fillId="2" borderId="2" xfId="0" applyFont="1" applyFill="1" applyBorder="1" applyAlignment="1"/>
    <xf numFmtId="0" fontId="8" fillId="2" borderId="4" xfId="0" applyFont="1" applyFill="1" applyBorder="1" applyAlignment="1"/>
    <xf numFmtId="0" fontId="8" fillId="2" borderId="6" xfId="0" applyFont="1" applyFill="1" applyBorder="1" applyAlignment="1"/>
    <xf numFmtId="0" fontId="28" fillId="2" borderId="5" xfId="0" applyFont="1" applyFill="1" applyBorder="1" applyAlignment="1"/>
    <xf numFmtId="0" fontId="17" fillId="2" borderId="2" xfId="0" applyFont="1" applyFill="1" applyBorder="1" applyAlignment="1"/>
    <xf numFmtId="0" fontId="2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4" fillId="2" borderId="0" xfId="0" applyFont="1" applyFill="1" applyAlignment="1"/>
    <xf numFmtId="0" fontId="21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165" fontId="22" fillId="2" borderId="0" xfId="0" applyNumberFormat="1" applyFont="1" applyFill="1" applyAlignment="1">
      <alignment horizontal="left" wrapText="1"/>
    </xf>
    <xf numFmtId="164" fontId="22" fillId="2" borderId="0" xfId="0" applyNumberFormat="1" applyFont="1" applyFill="1" applyAlignment="1">
      <alignment horizontal="left" wrapText="1"/>
    </xf>
    <xf numFmtId="0" fontId="12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165" fontId="5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/>
    <xf numFmtId="0" fontId="13" fillId="2" borderId="0" xfId="0" applyFont="1" applyFill="1" applyAlignment="1">
      <alignment horizontal="center" wrapText="1"/>
    </xf>
    <xf numFmtId="0" fontId="6" fillId="2" borderId="2" xfId="0" applyFont="1" applyFill="1" applyBorder="1"/>
    <xf numFmtId="0" fontId="14" fillId="2" borderId="2" xfId="0" applyFont="1" applyFill="1" applyBorder="1"/>
    <xf numFmtId="0" fontId="14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2" xfId="0" applyFont="1" applyFill="1" applyBorder="1" applyAlignment="1">
      <alignment horizontal="center" vertical="center"/>
    </xf>
    <xf numFmtId="0" fontId="3" fillId="2" borderId="2" xfId="1" quotePrefix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15" fillId="2" borderId="3" xfId="0" quotePrefix="1" applyFont="1" applyFill="1" applyBorder="1"/>
    <xf numFmtId="0" fontId="15" fillId="2" borderId="2" xfId="0" quotePrefix="1" applyFont="1" applyFill="1" applyBorder="1"/>
    <xf numFmtId="0" fontId="15" fillId="2" borderId="2" xfId="0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0" xfId="0" applyFont="1" applyFill="1"/>
    <xf numFmtId="0" fontId="14" fillId="2" borderId="3" xfId="0" applyFont="1" applyFill="1" applyBorder="1" applyAlignment="1">
      <alignment horizontal="left"/>
    </xf>
    <xf numFmtId="0" fontId="15" fillId="2" borderId="0" xfId="0" applyFont="1" applyFill="1" applyBorder="1"/>
    <xf numFmtId="0" fontId="25" fillId="2" borderId="2" xfId="0" quotePrefix="1" applyFont="1" applyFill="1" applyBorder="1"/>
    <xf numFmtId="0" fontId="15" fillId="2" borderId="2" xfId="0" quotePrefix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0" xfId="0" quotePrefix="1" applyFont="1" applyFill="1" applyBorder="1"/>
    <xf numFmtId="0" fontId="14" fillId="2" borderId="0" xfId="0" quotePrefix="1" applyFont="1" applyFill="1" applyBorder="1"/>
    <xf numFmtId="0" fontId="25" fillId="2" borderId="0" xfId="0" applyFont="1" applyFill="1"/>
    <xf numFmtId="0" fontId="25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/>
    </xf>
    <xf numFmtId="0" fontId="10" fillId="2" borderId="2" xfId="0" applyFont="1" applyFill="1" applyBorder="1"/>
    <xf numFmtId="0" fontId="18" fillId="2" borderId="3" xfId="3" quotePrefix="1" applyFont="1" applyFill="1" applyBorder="1" applyAlignment="1">
      <alignment vertical="center"/>
    </xf>
    <xf numFmtId="0" fontId="18" fillId="2" borderId="3" xfId="3" applyFont="1" applyFill="1" applyBorder="1" applyAlignment="1">
      <alignment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vertical="center"/>
    </xf>
    <xf numFmtId="0" fontId="26" fillId="2" borderId="2" xfId="3" applyFont="1" applyFill="1" applyBorder="1" applyAlignment="1">
      <alignment vertical="center"/>
    </xf>
    <xf numFmtId="0" fontId="11" fillId="2" borderId="2" xfId="0" applyFont="1" applyFill="1" applyBorder="1"/>
    <xf numFmtId="0" fontId="14" fillId="2" borderId="4" xfId="0" applyFont="1" applyFill="1" applyBorder="1"/>
    <xf numFmtId="0" fontId="11" fillId="2" borderId="5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9" fillId="2" borderId="2" xfId="0" applyFont="1" applyFill="1" applyBorder="1"/>
    <xf numFmtId="0" fontId="8" fillId="6" borderId="2" xfId="0" quotePrefix="1" applyFont="1" applyFill="1" applyBorder="1" applyAlignment="1">
      <alignment vertical="center"/>
    </xf>
    <xf numFmtId="0" fontId="8" fillId="6" borderId="2" xfId="1" quotePrefix="1" applyFont="1" applyFill="1" applyBorder="1" applyAlignment="1">
      <alignment vertical="center"/>
    </xf>
    <xf numFmtId="0" fontId="15" fillId="6" borderId="2" xfId="0" quotePrefix="1" applyFont="1" applyFill="1" applyBorder="1"/>
    <xf numFmtId="0" fontId="8" fillId="5" borderId="2" xfId="1" quotePrefix="1" applyFont="1" applyFill="1" applyBorder="1" applyAlignment="1">
      <alignment vertical="center"/>
    </xf>
    <xf numFmtId="0" fontId="14" fillId="6" borderId="2" xfId="0" quotePrefix="1" applyFont="1" applyFill="1" applyBorder="1"/>
    <xf numFmtId="0" fontId="15" fillId="6" borderId="2" xfId="0" applyFont="1" applyFill="1" applyBorder="1"/>
    <xf numFmtId="0" fontId="14" fillId="6" borderId="2" xfId="0" applyFont="1" applyFill="1" applyBorder="1"/>
    <xf numFmtId="0" fontId="5" fillId="6" borderId="2" xfId="0" applyNumberFormat="1" applyFont="1" applyFill="1" applyBorder="1" applyAlignment="1">
      <alignment horizontal="left" vertical="center" wrapText="1"/>
    </xf>
    <xf numFmtId="0" fontId="18" fillId="6" borderId="2" xfId="3" applyFont="1" applyFill="1" applyBorder="1" applyAlignment="1">
      <alignment vertical="center"/>
    </xf>
    <xf numFmtId="0" fontId="25" fillId="6" borderId="2" xfId="0" applyFont="1" applyFill="1" applyBorder="1"/>
    <xf numFmtId="0" fontId="25" fillId="6" borderId="2" xfId="0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27" fillId="6" borderId="2" xfId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/>
    <xf numFmtId="0" fontId="10" fillId="2" borderId="2" xfId="0" applyFont="1" applyFill="1" applyBorder="1" applyAlignment="1"/>
    <xf numFmtId="0" fontId="14" fillId="2" borderId="2" xfId="0" applyFont="1" applyFill="1" applyBorder="1" applyAlignment="1">
      <alignment horizontal="center" vertical="center"/>
    </xf>
    <xf numFmtId="0" fontId="14" fillId="2" borderId="3" xfId="0" quotePrefix="1" applyFont="1" applyFill="1" applyBorder="1"/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14" fillId="2" borderId="2" xfId="0" quotePrefix="1" applyFont="1" applyFill="1" applyBorder="1"/>
    <xf numFmtId="0" fontId="14" fillId="2" borderId="2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31" fillId="2" borderId="0" xfId="0" applyFont="1" applyFill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/>
    <xf numFmtId="0" fontId="14" fillId="2" borderId="2" xfId="0" quotePrefix="1" applyFont="1" applyFill="1" applyBorder="1" applyAlignment="1">
      <alignment horizontal="center" vertical="center"/>
    </xf>
    <xf numFmtId="0" fontId="14" fillId="2" borderId="2" xfId="0" quotePrefix="1" applyFont="1" applyFill="1" applyBorder="1" applyAlignment="1">
      <alignment vertical="center"/>
    </xf>
    <xf numFmtId="0" fontId="14" fillId="2" borderId="3" xfId="3" quotePrefix="1" applyFont="1" applyFill="1" applyBorder="1" applyAlignment="1">
      <alignment vertical="center"/>
    </xf>
    <xf numFmtId="0" fontId="14" fillId="2" borderId="2" xfId="3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vertical="center"/>
    </xf>
    <xf numFmtId="0" fontId="14" fillId="2" borderId="2" xfId="1" quotePrefix="1" applyFont="1" applyFill="1" applyBorder="1" applyAlignment="1">
      <alignment horizontal="center" vertical="center"/>
    </xf>
    <xf numFmtId="0" fontId="14" fillId="2" borderId="2" xfId="1" quotePrefix="1" applyFont="1" applyFill="1" applyBorder="1" applyAlignment="1">
      <alignment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7" xfId="0" applyFont="1" applyFill="1" applyBorder="1"/>
    <xf numFmtId="0" fontId="14" fillId="2" borderId="7" xfId="0" quotePrefix="1" applyFont="1" applyFill="1" applyBorder="1"/>
    <xf numFmtId="0" fontId="11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2" fillId="2" borderId="0" xfId="0" applyFont="1" applyFill="1" applyBorder="1" applyAlignment="1">
      <alignment horizontal="left" wrapText="1"/>
    </xf>
    <xf numFmtId="0" fontId="33" fillId="2" borderId="0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left" wrapText="1"/>
    </xf>
  </cellXfs>
  <cellStyles count="4">
    <cellStyle name="Köprü 2" xfId="2"/>
    <cellStyle name="Normal" xfId="0" builtinId="0"/>
    <cellStyle name="Normal 2" xfId="1"/>
    <cellStyle name="Normal 3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749298</xdr:colOff>
      <xdr:row>3</xdr:row>
      <xdr:rowOff>133350</xdr:rowOff>
    </xdr:to>
    <xdr:pic>
      <xdr:nvPicPr>
        <xdr:cNvPr id="2" name="Picture 289" descr="rId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1"/>
          <a:ext cx="1101723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2438400</xdr:colOff>
      <xdr:row>21</xdr:row>
      <xdr:rowOff>47625</xdr:rowOff>
    </xdr:from>
    <xdr:to>
      <xdr:col>1</xdr:col>
      <xdr:colOff>2439670</xdr:colOff>
      <xdr:row>22</xdr:row>
      <xdr:rowOff>3175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971800" y="3781425"/>
          <a:ext cx="474980" cy="441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21</xdr:row>
      <xdr:rowOff>504825</xdr:rowOff>
    </xdr:from>
    <xdr:to>
      <xdr:col>1</xdr:col>
      <xdr:colOff>2566035</xdr:colOff>
      <xdr:row>23</xdr:row>
      <xdr:rowOff>3810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3095625" y="4238625"/>
          <a:ext cx="232410" cy="5657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2714625</xdr:colOff>
      <xdr:row>23</xdr:row>
      <xdr:rowOff>38100</xdr:rowOff>
    </xdr:from>
    <xdr:to>
      <xdr:col>1</xdr:col>
      <xdr:colOff>2717165</xdr:colOff>
      <xdr:row>24</xdr:row>
      <xdr:rowOff>3175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248025" y="4857750"/>
          <a:ext cx="226060" cy="469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2476500</xdr:colOff>
      <xdr:row>24</xdr:row>
      <xdr:rowOff>104775</xdr:rowOff>
    </xdr:from>
    <xdr:to>
      <xdr:col>1</xdr:col>
      <xdr:colOff>2479675</xdr:colOff>
      <xdr:row>25</xdr:row>
      <xdr:rowOff>0</xdr:rowOff>
    </xdr:to>
    <xdr:pic>
      <xdr:nvPicPr>
        <xdr:cNvPr id="6" name="Picture 1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3009900" y="5476875"/>
          <a:ext cx="3746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2562225</xdr:colOff>
      <xdr:row>25</xdr:row>
      <xdr:rowOff>85725</xdr:rowOff>
    </xdr:from>
    <xdr:to>
      <xdr:col>1</xdr:col>
      <xdr:colOff>2565400</xdr:colOff>
      <xdr:row>26</xdr:row>
      <xdr:rowOff>0</xdr:rowOff>
    </xdr:to>
    <xdr:pic>
      <xdr:nvPicPr>
        <xdr:cNvPr id="7" name="Picture 2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3095625" y="6010275"/>
          <a:ext cx="431800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75</xdr:row>
      <xdr:rowOff>228600</xdr:rowOff>
    </xdr:from>
    <xdr:to>
      <xdr:col>3</xdr:col>
      <xdr:colOff>152400</xdr:colOff>
      <xdr:row>76</xdr:row>
      <xdr:rowOff>0</xdr:rowOff>
    </xdr:to>
    <xdr:pic>
      <xdr:nvPicPr>
        <xdr:cNvPr id="9" name="Picture 2998" descr="201605190200002_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505575" y="31051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78</xdr:row>
      <xdr:rowOff>228600</xdr:rowOff>
    </xdr:from>
    <xdr:to>
      <xdr:col>3</xdr:col>
      <xdr:colOff>19050</xdr:colOff>
      <xdr:row>79</xdr:row>
      <xdr:rowOff>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638925" y="3848100"/>
          <a:ext cx="457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4</xdr:col>
      <xdr:colOff>123825</xdr:colOff>
      <xdr:row>31</xdr:row>
      <xdr:rowOff>0</xdr:rowOff>
    </xdr:to>
    <xdr:pic>
      <xdr:nvPicPr>
        <xdr:cNvPr id="8" name="Picture 2998" descr="201605190200002_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1550" y="140970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342900</xdr:colOff>
      <xdr:row>31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1550" y="14782800"/>
          <a:ext cx="4667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</xdr:rowOff>
    </xdr:from>
    <xdr:to>
      <xdr:col>1</xdr:col>
      <xdr:colOff>596898</xdr:colOff>
      <xdr:row>1</xdr:row>
      <xdr:rowOff>19050</xdr:rowOff>
    </xdr:to>
    <xdr:pic>
      <xdr:nvPicPr>
        <xdr:cNvPr id="12" name="Picture 289" descr="rId6">
          <a:extLst>
            <a:ext uri="{FF2B5EF4-FFF2-40B4-BE49-F238E27FC236}">
              <a16:creationId xmlns:a16="http://schemas.microsoft.com/office/drawing/2014/main" xmlns="" id="{738E183D-096D-474F-A2C2-0DA54808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28575" y="1"/>
          <a:ext cx="1101723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opLeftCell="A20" workbookViewId="0">
      <selection activeCell="E90" sqref="E90"/>
    </sheetView>
  </sheetViews>
  <sheetFormatPr defaultColWidth="9" defaultRowHeight="15"/>
  <cols>
    <col min="1" max="1" width="7" style="84" customWidth="1"/>
    <col min="2" max="2" width="55.7109375" style="44" customWidth="1"/>
    <col min="3" max="3" width="5.85546875" style="84" customWidth="1"/>
    <col min="4" max="4" width="4.7109375" style="84" customWidth="1"/>
    <col min="5" max="5" width="5" style="84" customWidth="1"/>
    <col min="6" max="6" width="4.5703125" style="84" hidden="1" customWidth="1"/>
    <col min="7" max="7" width="3.5703125" style="84" hidden="1" customWidth="1"/>
    <col min="8" max="8" width="10.42578125" style="84" hidden="1" customWidth="1"/>
    <col min="9" max="9" width="4.5703125" style="44" customWidth="1"/>
    <col min="10" max="11" width="6.5703125" style="44" customWidth="1"/>
    <col min="12" max="12" width="5" style="44" customWidth="1"/>
    <col min="13" max="13" width="5.5703125" style="44" customWidth="1"/>
    <col min="14" max="14" width="5.140625" style="44" customWidth="1"/>
    <col min="15" max="15" width="6" style="44" customWidth="1"/>
    <col min="16" max="16" width="6.42578125" style="44" customWidth="1"/>
    <col min="17" max="17" width="9" style="44"/>
    <col min="18" max="18" width="15" style="44" customWidth="1"/>
    <col min="19" max="16384" width="9" style="44"/>
  </cols>
  <sheetData>
    <row r="1" spans="1:16384" s="29" customFormat="1" ht="14.25" customHeight="1">
      <c r="A1" s="27"/>
      <c r="B1" s="136" t="s">
        <v>144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29" customFormat="1" ht="14.25" customHeight="1">
      <c r="A2" s="28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pans="1:16384" s="29" customFormat="1" ht="6" customHeight="1">
      <c r="A3" s="28"/>
      <c r="B3" s="30"/>
      <c r="C3" s="31"/>
      <c r="D3" s="31"/>
      <c r="E3" s="31"/>
      <c r="F3" s="32"/>
      <c r="G3" s="32"/>
      <c r="H3" s="33"/>
      <c r="I3" s="30"/>
      <c r="J3" s="30"/>
      <c r="K3" s="30"/>
      <c r="L3" s="30"/>
      <c r="M3" s="30"/>
      <c r="N3" s="30"/>
      <c r="O3" s="30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 s="29" customFormat="1" ht="15" customHeight="1">
      <c r="A4" s="28"/>
      <c r="B4" s="137" t="s">
        <v>145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  <c r="XFD4" s="28"/>
    </row>
    <row r="5" spans="1:16384" s="29" customFormat="1" ht="15" customHeight="1">
      <c r="A5" s="28"/>
      <c r="B5" s="137" t="s">
        <v>146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spans="1:16384" s="29" customFormat="1" ht="15" customHeight="1">
      <c r="A6" s="28"/>
      <c r="B6" s="137" t="s">
        <v>147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  <row r="7" spans="1:16384" s="34" customFormat="1" ht="15.75" customHeight="1">
      <c r="B7" s="138" t="s">
        <v>148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16384" s="34" customFormat="1" ht="9" customHeight="1">
      <c r="B8" s="35"/>
      <c r="C8" s="35"/>
      <c r="D8" s="35"/>
      <c r="E8" s="35"/>
      <c r="F8" s="36"/>
      <c r="G8" s="36"/>
      <c r="H8" s="37"/>
      <c r="I8" s="35"/>
      <c r="J8" s="35"/>
      <c r="K8" s="35"/>
      <c r="L8" s="35"/>
      <c r="M8" s="35"/>
      <c r="N8" s="35"/>
      <c r="O8" s="35"/>
    </row>
    <row r="9" spans="1:16384" s="29" customFormat="1" ht="14.25" customHeight="1">
      <c r="A9" s="38"/>
      <c r="B9" s="39"/>
      <c r="C9" s="135" t="s">
        <v>0</v>
      </c>
      <c r="D9" s="135"/>
      <c r="E9" s="135"/>
      <c r="F9" s="135"/>
      <c r="G9" s="135"/>
      <c r="H9" s="40"/>
      <c r="I9" s="39"/>
      <c r="J9" s="39"/>
      <c r="K9" s="40"/>
      <c r="L9" s="40"/>
      <c r="M9" s="41"/>
      <c r="N9" s="39"/>
      <c r="O9" s="3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  <c r="XFC9" s="28"/>
      <c r="XFD9" s="28"/>
    </row>
    <row r="10" spans="1:16384" ht="63.75">
      <c r="A10" s="15" t="s">
        <v>1</v>
      </c>
      <c r="B10" s="3" t="s">
        <v>2</v>
      </c>
      <c r="C10" s="3" t="s">
        <v>3</v>
      </c>
      <c r="D10" s="3" t="s">
        <v>196</v>
      </c>
      <c r="E10" s="3" t="s">
        <v>197</v>
      </c>
      <c r="F10" s="4" t="s">
        <v>4</v>
      </c>
      <c r="G10" s="4" t="s">
        <v>5</v>
      </c>
      <c r="H10" s="5"/>
      <c r="I10" s="19" t="s">
        <v>166</v>
      </c>
      <c r="J10" s="19" t="s">
        <v>167</v>
      </c>
      <c r="K10" s="19" t="s">
        <v>168</v>
      </c>
      <c r="L10" s="19" t="s">
        <v>169</v>
      </c>
      <c r="M10" s="42" t="s">
        <v>170</v>
      </c>
      <c r="N10" s="43" t="s">
        <v>171</v>
      </c>
      <c r="O10" s="43" t="s">
        <v>172</v>
      </c>
      <c r="P10" s="43" t="s">
        <v>173</v>
      </c>
      <c r="Q10" s="43" t="s">
        <v>198</v>
      </c>
      <c r="R10" s="43" t="s">
        <v>177</v>
      </c>
    </row>
    <row r="11" spans="1:16384" s="1" customFormat="1">
      <c r="A11" s="2" t="s">
        <v>6</v>
      </c>
      <c r="B11" s="6" t="s">
        <v>7</v>
      </c>
      <c r="C11" s="7">
        <v>300</v>
      </c>
      <c r="D11" s="7">
        <v>0</v>
      </c>
      <c r="E11" s="7">
        <f>C11-D11</f>
        <v>300</v>
      </c>
      <c r="F11" s="45">
        <v>6</v>
      </c>
      <c r="G11" s="45">
        <f t="shared" ref="G11:G28" si="0">F11*C11</f>
        <v>1800</v>
      </c>
      <c r="H11" s="5"/>
      <c r="I11" s="19">
        <v>30</v>
      </c>
      <c r="J11" s="19">
        <f>C11/I11</f>
        <v>10</v>
      </c>
      <c r="K11" s="19"/>
      <c r="L11" s="19"/>
      <c r="M11" s="19">
        <f>L11*J11</f>
        <v>0</v>
      </c>
      <c r="N11" s="20">
        <v>54.5</v>
      </c>
      <c r="O11" s="20">
        <v>32</v>
      </c>
      <c r="P11" s="20">
        <v>38</v>
      </c>
      <c r="Q11" s="20">
        <f>P11*O11*N11*J11/1000000</f>
        <v>0.66271999999999998</v>
      </c>
      <c r="R11" s="112" t="s">
        <v>178</v>
      </c>
      <c r="S11" s="1">
        <f>D11/I11</f>
        <v>0</v>
      </c>
      <c r="T11" s="1">
        <f>S11*N11*O11*P11/1000000</f>
        <v>0</v>
      </c>
    </row>
    <row r="12" spans="1:16384" s="1" customFormat="1">
      <c r="A12" s="2" t="s">
        <v>8</v>
      </c>
      <c r="B12" s="6" t="s">
        <v>9</v>
      </c>
      <c r="C12" s="7">
        <v>500</v>
      </c>
      <c r="D12" s="7">
        <v>0</v>
      </c>
      <c r="E12" s="7">
        <f t="shared" ref="E12:E75" si="1">C12-D12</f>
        <v>500</v>
      </c>
      <c r="F12" s="45">
        <v>4</v>
      </c>
      <c r="G12" s="45">
        <f t="shared" si="0"/>
        <v>2000</v>
      </c>
      <c r="H12" s="5"/>
      <c r="I12" s="19">
        <v>30</v>
      </c>
      <c r="J12" s="19">
        <f t="shared" ref="J12:J75" si="2">C12/I12</f>
        <v>16.666666666666668</v>
      </c>
      <c r="K12" s="19">
        <v>15</v>
      </c>
      <c r="L12" s="19">
        <v>16</v>
      </c>
      <c r="M12" s="19"/>
      <c r="N12" s="20">
        <v>49.5</v>
      </c>
      <c r="O12" s="20">
        <v>44</v>
      </c>
      <c r="P12" s="20">
        <v>27</v>
      </c>
      <c r="Q12" s="20">
        <f t="shared" ref="Q12:Q75" si="3">P12*O12*N12*J12/1000000</f>
        <v>0.98010000000000008</v>
      </c>
      <c r="R12" s="112" t="s">
        <v>178</v>
      </c>
      <c r="S12" s="1">
        <f t="shared" ref="S12:S75" si="4">D12/I12</f>
        <v>0</v>
      </c>
    </row>
    <row r="13" spans="1:16384" s="1" customFormat="1">
      <c r="A13" s="2" t="s">
        <v>10</v>
      </c>
      <c r="B13" s="6" t="s">
        <v>11</v>
      </c>
      <c r="C13" s="7">
        <v>300</v>
      </c>
      <c r="D13" s="7">
        <v>0</v>
      </c>
      <c r="E13" s="7">
        <f t="shared" si="1"/>
        <v>300</v>
      </c>
      <c r="F13" s="45">
        <v>8.4</v>
      </c>
      <c r="G13" s="45">
        <f t="shared" si="0"/>
        <v>2520</v>
      </c>
      <c r="H13" s="5"/>
      <c r="I13" s="19">
        <v>20</v>
      </c>
      <c r="J13" s="19">
        <f t="shared" si="2"/>
        <v>15</v>
      </c>
      <c r="K13" s="19"/>
      <c r="L13" s="19"/>
      <c r="M13" s="19"/>
      <c r="N13" s="20">
        <v>51</v>
      </c>
      <c r="O13" s="20">
        <v>35.5</v>
      </c>
      <c r="P13" s="20">
        <v>28</v>
      </c>
      <c r="Q13" s="20">
        <f t="shared" si="3"/>
        <v>0.76041000000000003</v>
      </c>
      <c r="R13" s="112" t="s">
        <v>178</v>
      </c>
      <c r="S13" s="1">
        <f t="shared" si="4"/>
        <v>0</v>
      </c>
    </row>
    <row r="14" spans="1:16384" s="1" customFormat="1">
      <c r="A14" s="2" t="s">
        <v>12</v>
      </c>
      <c r="B14" s="6" t="s">
        <v>13</v>
      </c>
      <c r="C14" s="7">
        <v>200</v>
      </c>
      <c r="D14" s="7">
        <v>0</v>
      </c>
      <c r="E14" s="7">
        <f t="shared" si="1"/>
        <v>200</v>
      </c>
      <c r="F14" s="45">
        <v>12</v>
      </c>
      <c r="G14" s="45">
        <f t="shared" si="0"/>
        <v>2400</v>
      </c>
      <c r="H14" s="5"/>
      <c r="I14" s="19">
        <v>40</v>
      </c>
      <c r="J14" s="19">
        <f t="shared" si="2"/>
        <v>5</v>
      </c>
      <c r="K14" s="19"/>
      <c r="L14" s="19"/>
      <c r="M14" s="19"/>
      <c r="N14" s="20">
        <v>55</v>
      </c>
      <c r="O14" s="20">
        <v>44</v>
      </c>
      <c r="P14" s="20">
        <v>24.5</v>
      </c>
      <c r="Q14" s="20">
        <f t="shared" si="3"/>
        <v>0.29644999999999999</v>
      </c>
      <c r="R14" s="112" t="s">
        <v>178</v>
      </c>
      <c r="S14" s="1">
        <f t="shared" si="4"/>
        <v>0</v>
      </c>
    </row>
    <row r="15" spans="1:16384" s="1" customFormat="1">
      <c r="A15" s="2" t="s">
        <v>14</v>
      </c>
      <c r="B15" s="6" t="s">
        <v>15</v>
      </c>
      <c r="C15" s="7">
        <v>2000</v>
      </c>
      <c r="D15" s="7">
        <v>0</v>
      </c>
      <c r="E15" s="7">
        <f t="shared" si="1"/>
        <v>2000</v>
      </c>
      <c r="F15" s="45">
        <v>1.2</v>
      </c>
      <c r="G15" s="45">
        <f t="shared" si="0"/>
        <v>2400</v>
      </c>
      <c r="H15" s="5"/>
      <c r="I15" s="19">
        <v>20</v>
      </c>
      <c r="J15" s="19">
        <f t="shared" si="2"/>
        <v>100</v>
      </c>
      <c r="K15" s="19"/>
      <c r="L15" s="19"/>
      <c r="M15" s="19"/>
      <c r="N15" s="20">
        <v>67</v>
      </c>
      <c r="O15" s="20">
        <v>36.5</v>
      </c>
      <c r="P15" s="20">
        <v>41</v>
      </c>
      <c r="Q15" s="20">
        <f t="shared" si="3"/>
        <v>10.02655</v>
      </c>
      <c r="R15" s="112" t="s">
        <v>178</v>
      </c>
      <c r="S15" s="1">
        <f t="shared" si="4"/>
        <v>0</v>
      </c>
    </row>
    <row r="16" spans="1:16384" s="1" customFormat="1">
      <c r="A16" s="2" t="s">
        <v>16</v>
      </c>
      <c r="B16" s="6" t="s">
        <v>17</v>
      </c>
      <c r="C16" s="85">
        <v>3000</v>
      </c>
      <c r="D16" s="90">
        <v>1000</v>
      </c>
      <c r="E16" s="85">
        <f t="shared" si="1"/>
        <v>2000</v>
      </c>
      <c r="F16" s="45">
        <v>0.25</v>
      </c>
      <c r="G16" s="45">
        <f t="shared" si="0"/>
        <v>750</v>
      </c>
      <c r="H16" s="5"/>
      <c r="I16" s="21">
        <v>1000</v>
      </c>
      <c r="J16" s="21">
        <v>3</v>
      </c>
      <c r="K16" s="19"/>
      <c r="L16" s="19"/>
      <c r="M16" s="19"/>
      <c r="N16" s="22">
        <v>47</v>
      </c>
      <c r="O16" s="22">
        <v>32</v>
      </c>
      <c r="P16" s="22">
        <v>28.5</v>
      </c>
      <c r="Q16" s="20">
        <f t="shared" si="3"/>
        <v>0.12859200000000001</v>
      </c>
      <c r="R16" s="112" t="s">
        <v>178</v>
      </c>
      <c r="S16" s="1">
        <f t="shared" si="4"/>
        <v>1</v>
      </c>
    </row>
    <row r="17" spans="1:19" s="1" customFormat="1">
      <c r="A17" s="2" t="s">
        <v>18</v>
      </c>
      <c r="B17" s="95" t="s">
        <v>19</v>
      </c>
      <c r="C17" s="111">
        <v>200</v>
      </c>
      <c r="D17" s="85">
        <v>100</v>
      </c>
      <c r="E17" s="85">
        <f t="shared" si="1"/>
        <v>100</v>
      </c>
      <c r="F17" s="45">
        <v>18</v>
      </c>
      <c r="G17" s="45">
        <f t="shared" si="0"/>
        <v>3600</v>
      </c>
      <c r="H17" s="5"/>
      <c r="I17" s="19">
        <v>20</v>
      </c>
      <c r="J17" s="19">
        <f t="shared" si="2"/>
        <v>10</v>
      </c>
      <c r="K17" s="19">
        <v>7.8</v>
      </c>
      <c r="L17" s="19">
        <v>8.8000000000000007</v>
      </c>
      <c r="M17" s="19"/>
      <c r="N17" s="20">
        <v>42.8</v>
      </c>
      <c r="O17" s="20">
        <v>30.8</v>
      </c>
      <c r="P17" s="20">
        <v>31.2</v>
      </c>
      <c r="Q17" s="20">
        <f t="shared" si="3"/>
        <v>0.41129087999999997</v>
      </c>
      <c r="R17" s="112" t="s">
        <v>178</v>
      </c>
      <c r="S17" s="1">
        <f t="shared" si="4"/>
        <v>5</v>
      </c>
    </row>
    <row r="18" spans="1:19" s="1" customFormat="1">
      <c r="A18" s="2" t="s">
        <v>20</v>
      </c>
      <c r="B18" s="95" t="s">
        <v>21</v>
      </c>
      <c r="C18" s="110">
        <v>300</v>
      </c>
      <c r="D18" s="7">
        <v>0</v>
      </c>
      <c r="E18" s="7">
        <f t="shared" si="1"/>
        <v>300</v>
      </c>
      <c r="F18" s="45">
        <v>5</v>
      </c>
      <c r="G18" s="45">
        <f t="shared" si="0"/>
        <v>1500</v>
      </c>
      <c r="H18" s="5"/>
      <c r="I18" s="19">
        <v>100</v>
      </c>
      <c r="J18" s="19">
        <f t="shared" si="2"/>
        <v>3</v>
      </c>
      <c r="K18" s="19"/>
      <c r="L18" s="19"/>
      <c r="M18" s="19"/>
      <c r="N18" s="20">
        <v>47</v>
      </c>
      <c r="O18" s="20">
        <v>37</v>
      </c>
      <c r="P18" s="20">
        <v>34.5</v>
      </c>
      <c r="Q18" s="20">
        <f t="shared" si="3"/>
        <v>0.17998649999999999</v>
      </c>
      <c r="R18" s="112" t="s">
        <v>178</v>
      </c>
      <c r="S18" s="1">
        <f t="shared" si="4"/>
        <v>0</v>
      </c>
    </row>
    <row r="19" spans="1:19" s="1" customFormat="1">
      <c r="A19" s="2" t="s">
        <v>22</v>
      </c>
      <c r="B19" s="95" t="s">
        <v>23</v>
      </c>
      <c r="C19" s="110">
        <v>500</v>
      </c>
      <c r="D19" s="7">
        <v>0</v>
      </c>
      <c r="E19" s="7">
        <f t="shared" si="1"/>
        <v>500</v>
      </c>
      <c r="F19" s="45">
        <v>1.9</v>
      </c>
      <c r="G19" s="45">
        <f t="shared" si="0"/>
        <v>950</v>
      </c>
      <c r="H19" s="5"/>
      <c r="I19" s="19">
        <v>100</v>
      </c>
      <c r="J19" s="19">
        <f t="shared" si="2"/>
        <v>5</v>
      </c>
      <c r="K19" s="19">
        <v>13</v>
      </c>
      <c r="L19" s="19">
        <v>14</v>
      </c>
      <c r="M19" s="19"/>
      <c r="N19" s="20">
        <v>67</v>
      </c>
      <c r="O19" s="20">
        <v>36.5</v>
      </c>
      <c r="P19" s="20">
        <v>41</v>
      </c>
      <c r="Q19" s="20">
        <f t="shared" si="3"/>
        <v>0.50132750000000004</v>
      </c>
      <c r="R19" s="112" t="s">
        <v>178</v>
      </c>
      <c r="S19" s="1">
        <f t="shared" si="4"/>
        <v>0</v>
      </c>
    </row>
    <row r="20" spans="1:19" s="1" customFormat="1">
      <c r="A20" s="2" t="s">
        <v>24</v>
      </c>
      <c r="B20" s="6" t="s">
        <v>25</v>
      </c>
      <c r="C20" s="7">
        <v>2000</v>
      </c>
      <c r="D20" s="7">
        <v>0</v>
      </c>
      <c r="E20" s="7">
        <f t="shared" si="1"/>
        <v>2000</v>
      </c>
      <c r="F20" s="45">
        <v>4.3</v>
      </c>
      <c r="G20" s="45">
        <f t="shared" si="0"/>
        <v>8600</v>
      </c>
      <c r="H20" s="5"/>
      <c r="I20" s="19">
        <v>100</v>
      </c>
      <c r="J20" s="19">
        <f t="shared" si="2"/>
        <v>20</v>
      </c>
      <c r="K20" s="19"/>
      <c r="L20" s="19"/>
      <c r="M20" s="19"/>
      <c r="N20" s="20">
        <v>47</v>
      </c>
      <c r="O20" s="20">
        <v>37</v>
      </c>
      <c r="P20" s="20">
        <v>34.5</v>
      </c>
      <c r="Q20" s="20">
        <f t="shared" si="3"/>
        <v>1.19991</v>
      </c>
      <c r="R20" s="112" t="s">
        <v>178</v>
      </c>
      <c r="S20" s="1">
        <f t="shared" si="4"/>
        <v>0</v>
      </c>
    </row>
    <row r="21" spans="1:19" s="1" customFormat="1">
      <c r="A21" s="2" t="s">
        <v>26</v>
      </c>
      <c r="B21" s="6" t="s">
        <v>27</v>
      </c>
      <c r="C21" s="7">
        <v>100</v>
      </c>
      <c r="D21" s="7">
        <v>0</v>
      </c>
      <c r="E21" s="7">
        <f t="shared" si="1"/>
        <v>100</v>
      </c>
      <c r="F21" s="45">
        <v>14</v>
      </c>
      <c r="G21" s="45">
        <f t="shared" si="0"/>
        <v>1400</v>
      </c>
      <c r="H21" s="5"/>
      <c r="I21" s="19">
        <v>25</v>
      </c>
      <c r="J21" s="21">
        <v>4</v>
      </c>
      <c r="K21" s="21"/>
      <c r="L21" s="21"/>
      <c r="M21" s="21"/>
      <c r="N21" s="26">
        <v>47</v>
      </c>
      <c r="O21" s="26">
        <v>32</v>
      </c>
      <c r="P21" s="26">
        <v>38.5</v>
      </c>
      <c r="Q21" s="20">
        <f t="shared" si="3"/>
        <v>0.23161599999999999</v>
      </c>
      <c r="R21" s="112" t="s">
        <v>178</v>
      </c>
      <c r="S21" s="1">
        <f t="shared" si="4"/>
        <v>0</v>
      </c>
    </row>
    <row r="22" spans="1:19" s="47" customFormat="1">
      <c r="A22" s="46" t="s">
        <v>28</v>
      </c>
      <c r="B22" s="95" t="s">
        <v>29</v>
      </c>
      <c r="C22" s="110">
        <v>500</v>
      </c>
      <c r="D22" s="7">
        <v>0</v>
      </c>
      <c r="E22" s="7">
        <f t="shared" si="1"/>
        <v>500</v>
      </c>
      <c r="F22" s="16">
        <v>1.2</v>
      </c>
      <c r="G22" s="45">
        <f t="shared" si="0"/>
        <v>600</v>
      </c>
      <c r="H22" s="5"/>
      <c r="I22" s="19">
        <v>100</v>
      </c>
      <c r="J22" s="21">
        <f t="shared" si="2"/>
        <v>5</v>
      </c>
      <c r="K22" s="21"/>
      <c r="L22" s="21"/>
      <c r="M22" s="21"/>
      <c r="N22" s="26">
        <v>46</v>
      </c>
      <c r="O22" s="26">
        <v>30</v>
      </c>
      <c r="P22" s="26">
        <v>30</v>
      </c>
      <c r="Q22" s="20">
        <f t="shared" si="3"/>
        <v>0.20699999999999999</v>
      </c>
      <c r="R22" s="112" t="s">
        <v>178</v>
      </c>
      <c r="S22" s="1">
        <f t="shared" si="4"/>
        <v>0</v>
      </c>
    </row>
    <row r="23" spans="1:19" s="47" customFormat="1">
      <c r="A23" s="48">
        <v>2811</v>
      </c>
      <c r="B23" s="6" t="s">
        <v>30</v>
      </c>
      <c r="C23" s="7">
        <v>50</v>
      </c>
      <c r="D23" s="7">
        <v>0</v>
      </c>
      <c r="E23" s="7">
        <f t="shared" si="1"/>
        <v>50</v>
      </c>
      <c r="F23" s="16">
        <v>5.5</v>
      </c>
      <c r="G23" s="45">
        <f t="shared" si="0"/>
        <v>275</v>
      </c>
      <c r="H23" s="5"/>
      <c r="I23" s="19">
        <v>25</v>
      </c>
      <c r="J23" s="21">
        <f t="shared" si="2"/>
        <v>2</v>
      </c>
      <c r="K23" s="19"/>
      <c r="L23" s="19"/>
      <c r="M23" s="19"/>
      <c r="N23" s="26">
        <v>46</v>
      </c>
      <c r="O23" s="26">
        <v>30</v>
      </c>
      <c r="P23" s="26">
        <v>30</v>
      </c>
      <c r="Q23" s="20">
        <f t="shared" si="3"/>
        <v>8.2799999999999999E-2</v>
      </c>
      <c r="R23" s="112" t="s">
        <v>178</v>
      </c>
      <c r="S23" s="1">
        <f t="shared" si="4"/>
        <v>0</v>
      </c>
    </row>
    <row r="24" spans="1:19" s="47" customFormat="1">
      <c r="A24" s="46" t="s">
        <v>31</v>
      </c>
      <c r="B24" s="6" t="s">
        <v>32</v>
      </c>
      <c r="C24" s="7">
        <v>50</v>
      </c>
      <c r="D24" s="7">
        <v>0</v>
      </c>
      <c r="E24" s="7">
        <f t="shared" si="1"/>
        <v>50</v>
      </c>
      <c r="F24" s="16">
        <v>6.5</v>
      </c>
      <c r="G24" s="45">
        <f t="shared" si="0"/>
        <v>325</v>
      </c>
      <c r="H24" s="5"/>
      <c r="I24" s="19">
        <v>25</v>
      </c>
      <c r="J24" s="21">
        <f t="shared" si="2"/>
        <v>2</v>
      </c>
      <c r="K24" s="19"/>
      <c r="L24" s="19"/>
      <c r="M24" s="19"/>
      <c r="N24" s="26">
        <v>46</v>
      </c>
      <c r="O24" s="26">
        <v>30</v>
      </c>
      <c r="P24" s="26">
        <v>30</v>
      </c>
      <c r="Q24" s="20">
        <f t="shared" si="3"/>
        <v>8.2799999999999999E-2</v>
      </c>
      <c r="R24" s="112" t="s">
        <v>178</v>
      </c>
      <c r="S24" s="1">
        <f t="shared" si="4"/>
        <v>0</v>
      </c>
    </row>
    <row r="25" spans="1:19" s="47" customFormat="1">
      <c r="A25" s="46" t="s">
        <v>33</v>
      </c>
      <c r="B25" s="95" t="s">
        <v>34</v>
      </c>
      <c r="C25" s="110">
        <v>1000</v>
      </c>
      <c r="D25" s="7">
        <v>0</v>
      </c>
      <c r="E25" s="7">
        <f t="shared" si="1"/>
        <v>1000</v>
      </c>
      <c r="F25" s="17">
        <v>1.5</v>
      </c>
      <c r="G25" s="45">
        <f t="shared" si="0"/>
        <v>1500</v>
      </c>
      <c r="H25" s="5"/>
      <c r="I25" s="19">
        <v>100</v>
      </c>
      <c r="J25" s="19">
        <f t="shared" si="2"/>
        <v>10</v>
      </c>
      <c r="K25" s="19"/>
      <c r="L25" s="19"/>
      <c r="M25" s="19"/>
      <c r="N25" s="20">
        <v>67</v>
      </c>
      <c r="O25" s="20">
        <v>36.5</v>
      </c>
      <c r="P25" s="20">
        <v>41</v>
      </c>
      <c r="Q25" s="20">
        <f t="shared" si="3"/>
        <v>1.0026550000000001</v>
      </c>
      <c r="R25" s="112" t="s">
        <v>178</v>
      </c>
      <c r="S25" s="1">
        <f t="shared" si="4"/>
        <v>0</v>
      </c>
    </row>
    <row r="26" spans="1:19" s="47" customFormat="1">
      <c r="A26" s="46" t="s">
        <v>35</v>
      </c>
      <c r="B26" s="6" t="s">
        <v>36</v>
      </c>
      <c r="C26" s="7">
        <v>3000</v>
      </c>
      <c r="D26" s="7">
        <v>0</v>
      </c>
      <c r="E26" s="7">
        <f t="shared" si="1"/>
        <v>3000</v>
      </c>
      <c r="F26" s="16">
        <v>1.2</v>
      </c>
      <c r="G26" s="45">
        <f t="shared" si="0"/>
        <v>3600</v>
      </c>
      <c r="H26" s="5"/>
      <c r="I26" s="19">
        <v>100</v>
      </c>
      <c r="J26" s="19">
        <f t="shared" si="2"/>
        <v>30</v>
      </c>
      <c r="K26" s="19"/>
      <c r="L26" s="19"/>
      <c r="M26" s="19"/>
      <c r="N26" s="20">
        <v>47</v>
      </c>
      <c r="O26" s="20">
        <v>37</v>
      </c>
      <c r="P26" s="20">
        <v>34.5</v>
      </c>
      <c r="Q26" s="20">
        <f t="shared" si="3"/>
        <v>1.799865</v>
      </c>
      <c r="R26" s="112" t="s">
        <v>178</v>
      </c>
      <c r="S26" s="1">
        <f t="shared" si="4"/>
        <v>0</v>
      </c>
    </row>
    <row r="27" spans="1:19" s="47" customFormat="1">
      <c r="A27" s="49" t="s">
        <v>37</v>
      </c>
      <c r="B27" s="98" t="s">
        <v>38</v>
      </c>
      <c r="C27" s="86">
        <v>5000</v>
      </c>
      <c r="D27" s="91">
        <v>500</v>
      </c>
      <c r="E27" s="85">
        <f t="shared" si="1"/>
        <v>4500</v>
      </c>
      <c r="F27" s="8">
        <v>0.52</v>
      </c>
      <c r="G27" s="45">
        <f t="shared" si="0"/>
        <v>2600</v>
      </c>
      <c r="H27" s="5"/>
      <c r="I27" s="19">
        <v>100</v>
      </c>
      <c r="J27" s="19">
        <f t="shared" si="2"/>
        <v>50</v>
      </c>
      <c r="K27" s="19"/>
      <c r="L27" s="19"/>
      <c r="M27" s="19"/>
      <c r="N27" s="20">
        <v>67</v>
      </c>
      <c r="O27" s="20">
        <v>36.5</v>
      </c>
      <c r="P27" s="20">
        <v>41</v>
      </c>
      <c r="Q27" s="20">
        <f t="shared" si="3"/>
        <v>5.0132750000000001</v>
      </c>
      <c r="R27" s="112" t="s">
        <v>178</v>
      </c>
      <c r="S27" s="1">
        <f t="shared" si="4"/>
        <v>5</v>
      </c>
    </row>
    <row r="28" spans="1:19" s="47" customFormat="1">
      <c r="A28" s="49" t="s">
        <v>39</v>
      </c>
      <c r="B28" s="96" t="s">
        <v>40</v>
      </c>
      <c r="C28" s="109">
        <v>3000</v>
      </c>
      <c r="D28" s="91">
        <v>1000</v>
      </c>
      <c r="E28" s="85">
        <f t="shared" si="1"/>
        <v>2000</v>
      </c>
      <c r="F28" s="8">
        <v>2.5</v>
      </c>
      <c r="G28" s="45">
        <f t="shared" si="0"/>
        <v>7500</v>
      </c>
      <c r="H28" s="5"/>
      <c r="I28" s="19">
        <v>100</v>
      </c>
      <c r="J28" s="19">
        <f t="shared" si="2"/>
        <v>30</v>
      </c>
      <c r="K28" s="19"/>
      <c r="L28" s="19"/>
      <c r="M28" s="19"/>
      <c r="N28" s="50">
        <v>52.5</v>
      </c>
      <c r="O28" s="50">
        <v>35.5</v>
      </c>
      <c r="P28" s="50">
        <v>40.5</v>
      </c>
      <c r="Q28" s="20">
        <f t="shared" si="3"/>
        <v>2.2644562499999998</v>
      </c>
      <c r="R28" s="112" t="s">
        <v>178</v>
      </c>
      <c r="S28" s="1">
        <f t="shared" si="4"/>
        <v>10</v>
      </c>
    </row>
    <row r="29" spans="1:19" s="58" customFormat="1" ht="15" customHeight="1">
      <c r="A29" s="51" t="s">
        <v>41</v>
      </c>
      <c r="B29" s="97" t="s">
        <v>42</v>
      </c>
      <c r="C29" s="107">
        <v>500</v>
      </c>
      <c r="D29" s="53">
        <v>0</v>
      </c>
      <c r="E29" s="7">
        <f t="shared" si="1"/>
        <v>500</v>
      </c>
      <c r="F29" s="54">
        <v>10.6</v>
      </c>
      <c r="G29" s="55">
        <f t="shared" ref="G29:G75" si="5">F29*C29</f>
        <v>5300</v>
      </c>
      <c r="H29" s="56" t="s">
        <v>43</v>
      </c>
      <c r="I29" s="57">
        <v>30</v>
      </c>
      <c r="J29" s="19">
        <f t="shared" si="2"/>
        <v>16.666666666666668</v>
      </c>
      <c r="K29" s="57">
        <v>19</v>
      </c>
      <c r="L29" s="57">
        <v>20</v>
      </c>
      <c r="M29" s="57"/>
      <c r="N29" s="57">
        <v>62.5</v>
      </c>
      <c r="O29" s="57">
        <v>39.5</v>
      </c>
      <c r="P29" s="57">
        <v>34.5</v>
      </c>
      <c r="Q29" s="20">
        <f t="shared" si="3"/>
        <v>1.4195312499999999</v>
      </c>
      <c r="R29" s="113" t="s">
        <v>179</v>
      </c>
      <c r="S29" s="1">
        <f t="shared" si="4"/>
        <v>0</v>
      </c>
    </row>
    <row r="30" spans="1:19" s="58" customFormat="1" ht="15" customHeight="1">
      <c r="A30" s="51" t="s">
        <v>44</v>
      </c>
      <c r="B30" s="97" t="s">
        <v>45</v>
      </c>
      <c r="C30" s="107">
        <v>500</v>
      </c>
      <c r="D30" s="53">
        <v>0</v>
      </c>
      <c r="E30" s="7">
        <f t="shared" si="1"/>
        <v>500</v>
      </c>
      <c r="F30" s="54">
        <v>5.75</v>
      </c>
      <c r="G30" s="55">
        <f t="shared" si="5"/>
        <v>2875</v>
      </c>
      <c r="H30" s="59" t="s">
        <v>46</v>
      </c>
      <c r="I30" s="57">
        <v>25</v>
      </c>
      <c r="J30" s="19">
        <f t="shared" si="2"/>
        <v>20</v>
      </c>
      <c r="K30" s="57">
        <v>8.4</v>
      </c>
      <c r="L30" s="57">
        <v>9.4</v>
      </c>
      <c r="M30" s="57"/>
      <c r="N30" s="57">
        <v>47</v>
      </c>
      <c r="O30" s="57">
        <v>32</v>
      </c>
      <c r="P30" s="57">
        <v>29</v>
      </c>
      <c r="Q30" s="20">
        <f t="shared" si="3"/>
        <v>0.87231999999999998</v>
      </c>
      <c r="R30" s="113" t="s">
        <v>179</v>
      </c>
      <c r="S30" s="1">
        <f t="shared" si="4"/>
        <v>0</v>
      </c>
    </row>
    <row r="31" spans="1:19" s="58" customFormat="1" ht="15" customHeight="1">
      <c r="A31" s="51" t="s">
        <v>125</v>
      </c>
      <c r="B31" s="52" t="s">
        <v>126</v>
      </c>
      <c r="C31" s="53">
        <v>500</v>
      </c>
      <c r="D31" s="53">
        <v>0</v>
      </c>
      <c r="E31" s="7">
        <f t="shared" si="1"/>
        <v>500</v>
      </c>
      <c r="F31" s="54">
        <v>2.85</v>
      </c>
      <c r="G31" s="55">
        <f t="shared" si="5"/>
        <v>1425</v>
      </c>
      <c r="H31" s="59" t="s">
        <v>127</v>
      </c>
      <c r="I31" s="57">
        <v>60</v>
      </c>
      <c r="J31" s="19">
        <f t="shared" si="2"/>
        <v>8.3333333333333339</v>
      </c>
      <c r="K31" s="57">
        <v>12</v>
      </c>
      <c r="L31" s="57">
        <v>13</v>
      </c>
      <c r="M31" s="57"/>
      <c r="N31" s="57">
        <v>47.3</v>
      </c>
      <c r="O31" s="57">
        <v>42</v>
      </c>
      <c r="P31" s="57">
        <v>35</v>
      </c>
      <c r="Q31" s="20">
        <f t="shared" si="3"/>
        <v>0.57942499999999997</v>
      </c>
      <c r="R31" s="113" t="s">
        <v>179</v>
      </c>
      <c r="S31" s="1">
        <f t="shared" si="4"/>
        <v>0</v>
      </c>
    </row>
    <row r="32" spans="1:19" s="58" customFormat="1" ht="15" customHeight="1">
      <c r="A32" s="51"/>
      <c r="B32" s="52" t="s">
        <v>128</v>
      </c>
      <c r="C32" s="53">
        <v>200</v>
      </c>
      <c r="D32" s="53">
        <v>0</v>
      </c>
      <c r="E32" s="7">
        <f t="shared" si="1"/>
        <v>200</v>
      </c>
      <c r="F32" s="54">
        <v>5.25</v>
      </c>
      <c r="G32" s="55">
        <f t="shared" si="5"/>
        <v>1050</v>
      </c>
      <c r="H32" s="56" t="s">
        <v>149</v>
      </c>
      <c r="I32" s="57">
        <v>20</v>
      </c>
      <c r="J32" s="19">
        <f t="shared" si="2"/>
        <v>10</v>
      </c>
      <c r="K32" s="57"/>
      <c r="L32" s="57"/>
      <c r="M32" s="57"/>
      <c r="N32" s="57">
        <v>54</v>
      </c>
      <c r="O32" s="57">
        <v>28</v>
      </c>
      <c r="P32" s="57">
        <v>26</v>
      </c>
      <c r="Q32" s="20">
        <f t="shared" si="3"/>
        <v>0.39312000000000002</v>
      </c>
      <c r="R32" s="113" t="s">
        <v>179</v>
      </c>
      <c r="S32" s="1">
        <f t="shared" si="4"/>
        <v>0</v>
      </c>
    </row>
    <row r="33" spans="1:19" s="58" customFormat="1" ht="15" customHeight="1">
      <c r="A33" s="51" t="s">
        <v>129</v>
      </c>
      <c r="B33" s="52" t="s">
        <v>130</v>
      </c>
      <c r="C33" s="53">
        <v>2000</v>
      </c>
      <c r="D33" s="53">
        <v>0</v>
      </c>
      <c r="E33" s="7">
        <f t="shared" si="1"/>
        <v>2000</v>
      </c>
      <c r="F33" s="54">
        <v>1.1000000000000001</v>
      </c>
      <c r="G33" s="55">
        <f t="shared" si="5"/>
        <v>2200</v>
      </c>
      <c r="H33" s="59" t="s">
        <v>101</v>
      </c>
      <c r="I33" s="57">
        <v>120</v>
      </c>
      <c r="J33" s="19">
        <f t="shared" si="2"/>
        <v>16.666666666666668</v>
      </c>
      <c r="K33" s="57"/>
      <c r="L33" s="57"/>
      <c r="M33" s="57"/>
      <c r="N33" s="57">
        <v>47</v>
      </c>
      <c r="O33" s="57">
        <v>34.299999999999997</v>
      </c>
      <c r="P33" s="57">
        <v>26</v>
      </c>
      <c r="Q33" s="20">
        <f t="shared" si="3"/>
        <v>0.69857666666666673</v>
      </c>
      <c r="R33" s="113" t="s">
        <v>179</v>
      </c>
      <c r="S33" s="1">
        <f t="shared" si="4"/>
        <v>0</v>
      </c>
    </row>
    <row r="34" spans="1:19" s="58" customFormat="1" ht="15" customHeight="1">
      <c r="A34" s="51" t="s">
        <v>47</v>
      </c>
      <c r="B34" s="97" t="s">
        <v>48</v>
      </c>
      <c r="C34" s="107">
        <v>2000</v>
      </c>
      <c r="D34" s="53">
        <v>0</v>
      </c>
      <c r="E34" s="7">
        <f t="shared" si="1"/>
        <v>2000</v>
      </c>
      <c r="F34" s="54">
        <v>1.85</v>
      </c>
      <c r="G34" s="55">
        <f t="shared" si="5"/>
        <v>3700</v>
      </c>
      <c r="H34" s="59" t="s">
        <v>49</v>
      </c>
      <c r="I34" s="57">
        <v>100</v>
      </c>
      <c r="J34" s="19">
        <f t="shared" si="2"/>
        <v>20</v>
      </c>
      <c r="K34" s="57"/>
      <c r="L34" s="57"/>
      <c r="M34" s="57"/>
      <c r="N34" s="57">
        <v>52.5</v>
      </c>
      <c r="O34" s="57">
        <v>35.5</v>
      </c>
      <c r="P34" s="57">
        <v>40.5</v>
      </c>
      <c r="Q34" s="20">
        <f t="shared" si="3"/>
        <v>1.5096375</v>
      </c>
      <c r="R34" s="113" t="s">
        <v>179</v>
      </c>
      <c r="S34" s="1">
        <f t="shared" si="4"/>
        <v>0</v>
      </c>
    </row>
    <row r="35" spans="1:19" s="58" customFormat="1" ht="15" customHeight="1">
      <c r="A35" s="51" t="s">
        <v>131</v>
      </c>
      <c r="B35" s="52" t="s">
        <v>132</v>
      </c>
      <c r="C35" s="53">
        <v>1000</v>
      </c>
      <c r="D35" s="53">
        <v>0</v>
      </c>
      <c r="E35" s="7">
        <f t="shared" si="1"/>
        <v>1000</v>
      </c>
      <c r="F35" s="54">
        <v>3.55</v>
      </c>
      <c r="G35" s="55">
        <f t="shared" si="5"/>
        <v>3550</v>
      </c>
      <c r="H35" s="59" t="s">
        <v>127</v>
      </c>
      <c r="I35" s="57">
        <v>40</v>
      </c>
      <c r="J35" s="19">
        <f t="shared" si="2"/>
        <v>25</v>
      </c>
      <c r="K35" s="57">
        <v>16</v>
      </c>
      <c r="L35" s="57">
        <v>17</v>
      </c>
      <c r="M35" s="57"/>
      <c r="N35" s="57">
        <v>55</v>
      </c>
      <c r="O35" s="57">
        <v>44</v>
      </c>
      <c r="P35" s="57">
        <v>24.5</v>
      </c>
      <c r="Q35" s="20">
        <f t="shared" si="3"/>
        <v>1.4822500000000001</v>
      </c>
      <c r="R35" s="113" t="s">
        <v>179</v>
      </c>
      <c r="S35" s="1">
        <f t="shared" si="4"/>
        <v>0</v>
      </c>
    </row>
    <row r="36" spans="1:19" s="58" customFormat="1" ht="15" customHeight="1">
      <c r="A36" s="51" t="s">
        <v>50</v>
      </c>
      <c r="B36" s="97" t="s">
        <v>51</v>
      </c>
      <c r="C36" s="53">
        <v>500</v>
      </c>
      <c r="D36" s="53">
        <v>0</v>
      </c>
      <c r="E36" s="7">
        <f t="shared" si="1"/>
        <v>500</v>
      </c>
      <c r="F36" s="54">
        <v>2.5</v>
      </c>
      <c r="G36" s="55">
        <f t="shared" si="5"/>
        <v>1250</v>
      </c>
      <c r="H36" s="59" t="s">
        <v>150</v>
      </c>
      <c r="I36" s="57">
        <v>100</v>
      </c>
      <c r="J36" s="19">
        <f t="shared" si="2"/>
        <v>5</v>
      </c>
      <c r="K36" s="57"/>
      <c r="L36" s="57"/>
      <c r="M36" s="57"/>
      <c r="N36" s="57">
        <v>52.5</v>
      </c>
      <c r="O36" s="57">
        <v>35.5</v>
      </c>
      <c r="P36" s="57">
        <v>40.5</v>
      </c>
      <c r="Q36" s="20">
        <f t="shared" si="3"/>
        <v>0.37740937499999999</v>
      </c>
      <c r="R36" s="113" t="s">
        <v>179</v>
      </c>
      <c r="S36" s="1">
        <f t="shared" si="4"/>
        <v>0</v>
      </c>
    </row>
    <row r="37" spans="1:19" s="58" customFormat="1" ht="15" customHeight="1">
      <c r="A37" s="51" t="s">
        <v>52</v>
      </c>
      <c r="B37" s="97" t="s">
        <v>52</v>
      </c>
      <c r="C37" s="105">
        <v>500</v>
      </c>
      <c r="D37" s="87">
        <v>200</v>
      </c>
      <c r="E37" s="85">
        <f t="shared" si="1"/>
        <v>300</v>
      </c>
      <c r="F37" s="54">
        <v>1.55</v>
      </c>
      <c r="G37" s="55">
        <f t="shared" si="5"/>
        <v>775</v>
      </c>
      <c r="H37" s="59">
        <v>9832</v>
      </c>
      <c r="I37" s="57">
        <v>100</v>
      </c>
      <c r="J37" s="19">
        <f t="shared" si="2"/>
        <v>5</v>
      </c>
      <c r="K37" s="57"/>
      <c r="L37" s="57"/>
      <c r="M37" s="57"/>
      <c r="N37" s="57">
        <v>52.5</v>
      </c>
      <c r="O37" s="57">
        <v>35.5</v>
      </c>
      <c r="P37" s="57">
        <v>40.5</v>
      </c>
      <c r="Q37" s="20">
        <f t="shared" si="3"/>
        <v>0.37740937499999999</v>
      </c>
      <c r="R37" s="113" t="s">
        <v>179</v>
      </c>
      <c r="S37" s="1">
        <f t="shared" si="4"/>
        <v>2</v>
      </c>
    </row>
    <row r="38" spans="1:19" s="58" customFormat="1" ht="15" customHeight="1">
      <c r="A38" s="51" t="s">
        <v>53</v>
      </c>
      <c r="B38" s="97" t="s">
        <v>54</v>
      </c>
      <c r="C38" s="105">
        <v>500</v>
      </c>
      <c r="D38" s="87">
        <v>200</v>
      </c>
      <c r="E38" s="85">
        <f t="shared" si="1"/>
        <v>300</v>
      </c>
      <c r="F38" s="54">
        <v>1.95</v>
      </c>
      <c r="G38" s="55">
        <f t="shared" si="5"/>
        <v>975</v>
      </c>
      <c r="H38" s="56">
        <v>9832</v>
      </c>
      <c r="I38" s="57">
        <v>100</v>
      </c>
      <c r="J38" s="19">
        <f t="shared" si="2"/>
        <v>5</v>
      </c>
      <c r="K38" s="57"/>
      <c r="L38" s="57"/>
      <c r="M38" s="57"/>
      <c r="N38" s="57">
        <v>52.5</v>
      </c>
      <c r="O38" s="57">
        <v>35.5</v>
      </c>
      <c r="P38" s="57">
        <v>40.5</v>
      </c>
      <c r="Q38" s="20">
        <f t="shared" si="3"/>
        <v>0.37740937499999999</v>
      </c>
      <c r="R38" s="113" t="s">
        <v>179</v>
      </c>
      <c r="S38" s="1">
        <f t="shared" si="4"/>
        <v>2</v>
      </c>
    </row>
    <row r="39" spans="1:19" s="58" customFormat="1" ht="15" customHeight="1">
      <c r="A39" s="51" t="s">
        <v>55</v>
      </c>
      <c r="B39" s="52" t="s">
        <v>56</v>
      </c>
      <c r="C39" s="53">
        <v>2000</v>
      </c>
      <c r="D39" s="53">
        <v>0</v>
      </c>
      <c r="E39" s="7">
        <f t="shared" si="1"/>
        <v>2000</v>
      </c>
      <c r="F39" s="54">
        <v>1.75</v>
      </c>
      <c r="G39" s="55">
        <f t="shared" si="5"/>
        <v>3500</v>
      </c>
      <c r="H39" s="56" t="s">
        <v>57</v>
      </c>
      <c r="I39" s="57">
        <v>100</v>
      </c>
      <c r="J39" s="19">
        <f t="shared" si="2"/>
        <v>20</v>
      </c>
      <c r="K39" s="57">
        <v>20</v>
      </c>
      <c r="L39" s="57">
        <v>21</v>
      </c>
      <c r="M39" s="57"/>
      <c r="N39" s="57">
        <v>67</v>
      </c>
      <c r="O39" s="57">
        <v>42</v>
      </c>
      <c r="P39" s="57">
        <v>38</v>
      </c>
      <c r="Q39" s="20">
        <f t="shared" si="3"/>
        <v>2.1386400000000001</v>
      </c>
      <c r="R39" s="113" t="s">
        <v>179</v>
      </c>
      <c r="S39" s="1">
        <f t="shared" si="4"/>
        <v>0</v>
      </c>
    </row>
    <row r="40" spans="1:19" s="58" customFormat="1" ht="15" customHeight="1">
      <c r="A40" s="51" t="s">
        <v>58</v>
      </c>
      <c r="B40" s="52" t="s">
        <v>59</v>
      </c>
      <c r="C40" s="53">
        <v>500</v>
      </c>
      <c r="D40" s="53">
        <v>0</v>
      </c>
      <c r="E40" s="7">
        <f t="shared" si="1"/>
        <v>500</v>
      </c>
      <c r="F40" s="54">
        <v>4.7</v>
      </c>
      <c r="G40" s="55">
        <f t="shared" si="5"/>
        <v>2350</v>
      </c>
      <c r="H40" s="59" t="s">
        <v>60</v>
      </c>
      <c r="I40" s="57">
        <v>100</v>
      </c>
      <c r="J40" s="19">
        <f t="shared" si="2"/>
        <v>5</v>
      </c>
      <c r="K40" s="57">
        <v>12.4</v>
      </c>
      <c r="L40" s="57">
        <v>13.4</v>
      </c>
      <c r="M40" s="57"/>
      <c r="N40" s="57">
        <v>58</v>
      </c>
      <c r="O40" s="57">
        <v>36</v>
      </c>
      <c r="P40" s="57">
        <v>39</v>
      </c>
      <c r="Q40" s="20">
        <f t="shared" si="3"/>
        <v>0.40716000000000002</v>
      </c>
      <c r="R40" s="113" t="s">
        <v>179</v>
      </c>
      <c r="S40" s="1">
        <f t="shared" si="4"/>
        <v>0</v>
      </c>
    </row>
    <row r="41" spans="1:19" s="58" customFormat="1" ht="15" customHeight="1">
      <c r="A41" s="51" t="s">
        <v>61</v>
      </c>
      <c r="B41" s="97" t="s">
        <v>62</v>
      </c>
      <c r="C41" s="105">
        <v>3000</v>
      </c>
      <c r="D41" s="92">
        <v>1000</v>
      </c>
      <c r="E41" s="85">
        <f t="shared" si="1"/>
        <v>2000</v>
      </c>
      <c r="F41" s="54">
        <v>2.15</v>
      </c>
      <c r="G41" s="55">
        <f t="shared" si="5"/>
        <v>6450</v>
      </c>
      <c r="H41" s="59" t="s">
        <v>63</v>
      </c>
      <c r="I41" s="57">
        <v>250</v>
      </c>
      <c r="J41" s="19">
        <f t="shared" si="2"/>
        <v>12</v>
      </c>
      <c r="K41" s="57">
        <v>11.7</v>
      </c>
      <c r="L41" s="57">
        <v>12.7</v>
      </c>
      <c r="M41" s="57"/>
      <c r="N41" s="57">
        <v>60</v>
      </c>
      <c r="O41" s="57">
        <v>37</v>
      </c>
      <c r="P41" s="57">
        <v>43</v>
      </c>
      <c r="Q41" s="20">
        <f t="shared" si="3"/>
        <v>1.1455200000000001</v>
      </c>
      <c r="R41" s="113" t="s">
        <v>179</v>
      </c>
      <c r="S41" s="1">
        <f t="shared" si="4"/>
        <v>4</v>
      </c>
    </row>
    <row r="42" spans="1:19" s="58" customFormat="1" ht="15" customHeight="1">
      <c r="A42" s="51" t="s">
        <v>64</v>
      </c>
      <c r="B42" s="97" t="s">
        <v>65</v>
      </c>
      <c r="C42" s="105">
        <v>3000</v>
      </c>
      <c r="D42" s="92">
        <v>1000</v>
      </c>
      <c r="E42" s="85">
        <f t="shared" si="1"/>
        <v>2000</v>
      </c>
      <c r="F42" s="54">
        <v>2.35</v>
      </c>
      <c r="G42" s="55">
        <f t="shared" si="5"/>
        <v>7050</v>
      </c>
      <c r="H42" s="59" t="s">
        <v>63</v>
      </c>
      <c r="I42" s="57">
        <v>100</v>
      </c>
      <c r="J42" s="19">
        <f t="shared" si="2"/>
        <v>30</v>
      </c>
      <c r="K42" s="57">
        <v>6.5</v>
      </c>
      <c r="L42" s="57">
        <v>8.3000000000000007</v>
      </c>
      <c r="M42" s="57"/>
      <c r="N42" s="57">
        <v>52.5</v>
      </c>
      <c r="O42" s="57">
        <v>35.5</v>
      </c>
      <c r="P42" s="57">
        <v>40.5</v>
      </c>
      <c r="Q42" s="20">
        <f t="shared" si="3"/>
        <v>2.2644562499999998</v>
      </c>
      <c r="R42" s="113" t="s">
        <v>179</v>
      </c>
      <c r="S42" s="1">
        <f t="shared" si="4"/>
        <v>10</v>
      </c>
    </row>
    <row r="43" spans="1:19" s="58" customFormat="1" ht="15" customHeight="1">
      <c r="A43" s="51" t="s">
        <v>66</v>
      </c>
      <c r="B43" s="97" t="s">
        <v>67</v>
      </c>
      <c r="C43" s="105">
        <v>3000</v>
      </c>
      <c r="D43" s="92">
        <v>1000</v>
      </c>
      <c r="E43" s="85">
        <f t="shared" si="1"/>
        <v>2000</v>
      </c>
      <c r="F43" s="54">
        <v>2.1</v>
      </c>
      <c r="G43" s="55">
        <f t="shared" si="5"/>
        <v>6300</v>
      </c>
      <c r="H43" s="59" t="s">
        <v>63</v>
      </c>
      <c r="I43" s="57">
        <v>250</v>
      </c>
      <c r="J43" s="19">
        <f t="shared" si="2"/>
        <v>12</v>
      </c>
      <c r="K43" s="57">
        <v>15.9</v>
      </c>
      <c r="L43" s="57">
        <v>16.899999999999999</v>
      </c>
      <c r="M43" s="57"/>
      <c r="N43" s="57">
        <v>60</v>
      </c>
      <c r="O43" s="57">
        <v>37</v>
      </c>
      <c r="P43" s="57">
        <v>43</v>
      </c>
      <c r="Q43" s="20">
        <f t="shared" si="3"/>
        <v>1.1455200000000001</v>
      </c>
      <c r="R43" s="113" t="s">
        <v>179</v>
      </c>
      <c r="S43" s="1">
        <f t="shared" si="4"/>
        <v>4</v>
      </c>
    </row>
    <row r="44" spans="1:19" s="58" customFormat="1" ht="15" customHeight="1">
      <c r="A44" s="51" t="s">
        <v>68</v>
      </c>
      <c r="B44" s="99" t="s">
        <v>151</v>
      </c>
      <c r="C44" s="105">
        <v>3000</v>
      </c>
      <c r="D44" s="92">
        <v>1000</v>
      </c>
      <c r="E44" s="85">
        <f t="shared" si="1"/>
        <v>2000</v>
      </c>
      <c r="F44" s="54">
        <v>2.5</v>
      </c>
      <c r="G44" s="55">
        <f t="shared" si="5"/>
        <v>7500</v>
      </c>
      <c r="H44" s="59" t="s">
        <v>63</v>
      </c>
      <c r="I44" s="57">
        <v>100</v>
      </c>
      <c r="J44" s="19">
        <f t="shared" si="2"/>
        <v>30</v>
      </c>
      <c r="K44" s="57">
        <v>8.6</v>
      </c>
      <c r="L44" s="57">
        <v>10.4</v>
      </c>
      <c r="M44" s="57"/>
      <c r="N44" s="57">
        <v>52.5</v>
      </c>
      <c r="O44" s="57">
        <v>35.5</v>
      </c>
      <c r="P44" s="57">
        <v>40.5</v>
      </c>
      <c r="Q44" s="20">
        <f t="shared" si="3"/>
        <v>2.2644562499999998</v>
      </c>
      <c r="R44" s="113" t="s">
        <v>179</v>
      </c>
      <c r="S44" s="1">
        <f t="shared" si="4"/>
        <v>10</v>
      </c>
    </row>
    <row r="45" spans="1:19" s="58" customFormat="1" ht="15" customHeight="1">
      <c r="B45" s="100" t="s">
        <v>69</v>
      </c>
      <c r="C45" s="105">
        <v>2000</v>
      </c>
      <c r="D45" s="87">
        <v>500</v>
      </c>
      <c r="E45" s="85">
        <f t="shared" si="1"/>
        <v>1500</v>
      </c>
      <c r="F45" s="54">
        <v>2.6</v>
      </c>
      <c r="G45" s="55">
        <f t="shared" si="5"/>
        <v>5200</v>
      </c>
      <c r="H45" s="59" t="s">
        <v>70</v>
      </c>
      <c r="I45" s="57">
        <v>100</v>
      </c>
      <c r="J45" s="19">
        <f t="shared" si="2"/>
        <v>20</v>
      </c>
      <c r="K45" s="57"/>
      <c r="L45" s="57"/>
      <c r="M45" s="57"/>
      <c r="N45" s="57">
        <v>52.5</v>
      </c>
      <c r="O45" s="57">
        <v>35.5</v>
      </c>
      <c r="P45" s="57">
        <v>40.5</v>
      </c>
      <c r="Q45" s="20">
        <f t="shared" si="3"/>
        <v>1.5096375</v>
      </c>
      <c r="R45" s="113" t="s">
        <v>179</v>
      </c>
      <c r="S45" s="1">
        <f t="shared" si="4"/>
        <v>5</v>
      </c>
    </row>
    <row r="46" spans="1:19" s="58" customFormat="1" ht="15" customHeight="1">
      <c r="A46" s="60"/>
      <c r="B46" s="100" t="s">
        <v>71</v>
      </c>
      <c r="C46" s="105">
        <v>1000</v>
      </c>
      <c r="D46" s="87">
        <v>500</v>
      </c>
      <c r="E46" s="85">
        <f t="shared" si="1"/>
        <v>500</v>
      </c>
      <c r="F46" s="54">
        <v>2.75</v>
      </c>
      <c r="G46" s="55">
        <f t="shared" si="5"/>
        <v>2750</v>
      </c>
      <c r="H46" s="59" t="s">
        <v>63</v>
      </c>
      <c r="I46" s="57">
        <v>100</v>
      </c>
      <c r="J46" s="19">
        <f t="shared" si="2"/>
        <v>10</v>
      </c>
      <c r="K46" s="57"/>
      <c r="L46" s="57"/>
      <c r="M46" s="57"/>
      <c r="N46" s="57">
        <v>52.5</v>
      </c>
      <c r="O46" s="57">
        <v>35.5</v>
      </c>
      <c r="P46" s="57">
        <v>40.5</v>
      </c>
      <c r="Q46" s="20">
        <f t="shared" si="3"/>
        <v>0.75481874999999998</v>
      </c>
      <c r="R46" s="113" t="s">
        <v>179</v>
      </c>
      <c r="S46" s="1">
        <f t="shared" si="4"/>
        <v>5</v>
      </c>
    </row>
    <row r="47" spans="1:19" s="58" customFormat="1" ht="15" customHeight="1">
      <c r="A47" s="51" t="s">
        <v>72</v>
      </c>
      <c r="B47" s="97" t="s">
        <v>73</v>
      </c>
      <c r="C47" s="105">
        <v>1000</v>
      </c>
      <c r="D47" s="87">
        <v>300</v>
      </c>
      <c r="E47" s="85">
        <f t="shared" si="1"/>
        <v>700</v>
      </c>
      <c r="F47" s="54">
        <v>1.45</v>
      </c>
      <c r="G47" s="55">
        <f t="shared" si="5"/>
        <v>1450</v>
      </c>
      <c r="H47" s="59" t="s">
        <v>74</v>
      </c>
      <c r="I47" s="57">
        <v>100</v>
      </c>
      <c r="J47" s="19">
        <f t="shared" si="2"/>
        <v>10</v>
      </c>
      <c r="K47" s="57"/>
      <c r="L47" s="57"/>
      <c r="M47" s="57"/>
      <c r="N47" s="57">
        <v>52.5</v>
      </c>
      <c r="O47" s="57">
        <v>35.5</v>
      </c>
      <c r="P47" s="57">
        <v>40.5</v>
      </c>
      <c r="Q47" s="20">
        <f t="shared" si="3"/>
        <v>0.75481874999999998</v>
      </c>
      <c r="R47" s="113" t="s">
        <v>179</v>
      </c>
      <c r="S47" s="1">
        <f t="shared" si="4"/>
        <v>3</v>
      </c>
    </row>
    <row r="48" spans="1:19" s="58" customFormat="1" ht="15" customHeight="1">
      <c r="A48" s="51"/>
      <c r="B48" s="97" t="s">
        <v>75</v>
      </c>
      <c r="C48" s="107">
        <v>500</v>
      </c>
      <c r="D48" s="53">
        <v>0</v>
      </c>
      <c r="E48" s="7">
        <f t="shared" si="1"/>
        <v>500</v>
      </c>
      <c r="F48" s="54">
        <v>2.1</v>
      </c>
      <c r="G48" s="55">
        <f t="shared" si="5"/>
        <v>1050</v>
      </c>
      <c r="H48" s="59" t="s">
        <v>76</v>
      </c>
      <c r="I48" s="57">
        <v>100</v>
      </c>
      <c r="J48" s="19">
        <f t="shared" si="2"/>
        <v>5</v>
      </c>
      <c r="K48" s="57"/>
      <c r="L48" s="57"/>
      <c r="M48" s="57"/>
      <c r="N48" s="57">
        <v>52.5</v>
      </c>
      <c r="O48" s="57">
        <v>35.5</v>
      </c>
      <c r="P48" s="57">
        <v>40.5</v>
      </c>
      <c r="Q48" s="20">
        <f t="shared" si="3"/>
        <v>0.37740937499999999</v>
      </c>
      <c r="R48" s="113" t="s">
        <v>179</v>
      </c>
      <c r="S48" s="1">
        <f t="shared" si="4"/>
        <v>0</v>
      </c>
    </row>
    <row r="49" spans="1:19" s="58" customFormat="1" ht="15" customHeight="1">
      <c r="A49" s="51" t="s">
        <v>77</v>
      </c>
      <c r="B49" s="52" t="s">
        <v>78</v>
      </c>
      <c r="C49" s="53">
        <v>100</v>
      </c>
      <c r="D49" s="53">
        <v>0</v>
      </c>
      <c r="E49" s="7">
        <f t="shared" si="1"/>
        <v>100</v>
      </c>
      <c r="F49" s="54">
        <v>8.75</v>
      </c>
      <c r="G49" s="55">
        <f t="shared" si="5"/>
        <v>875</v>
      </c>
      <c r="H49" s="59" t="s">
        <v>79</v>
      </c>
      <c r="I49" s="57">
        <v>25</v>
      </c>
      <c r="J49" s="19">
        <f t="shared" si="2"/>
        <v>4</v>
      </c>
      <c r="K49" s="57">
        <v>10.8</v>
      </c>
      <c r="L49" s="57">
        <v>11.8</v>
      </c>
      <c r="M49" s="57"/>
      <c r="N49" s="57">
        <v>47</v>
      </c>
      <c r="O49" s="57">
        <v>32</v>
      </c>
      <c r="P49" s="57">
        <v>28.5</v>
      </c>
      <c r="Q49" s="20">
        <f t="shared" si="3"/>
        <v>0.171456</v>
      </c>
      <c r="R49" s="113" t="s">
        <v>179</v>
      </c>
      <c r="S49" s="1">
        <f t="shared" si="4"/>
        <v>0</v>
      </c>
    </row>
    <row r="50" spans="1:19" s="58" customFormat="1" ht="15" customHeight="1">
      <c r="A50" s="51" t="s">
        <v>80</v>
      </c>
      <c r="B50" s="52" t="s">
        <v>81</v>
      </c>
      <c r="C50" s="87">
        <v>500</v>
      </c>
      <c r="D50" s="87">
        <v>100</v>
      </c>
      <c r="E50" s="85">
        <f t="shared" si="1"/>
        <v>400</v>
      </c>
      <c r="F50" s="54">
        <v>2</v>
      </c>
      <c r="G50" s="55">
        <f t="shared" si="5"/>
        <v>1000</v>
      </c>
      <c r="H50" s="59" t="s">
        <v>82</v>
      </c>
      <c r="I50" s="57">
        <v>100</v>
      </c>
      <c r="J50" s="19">
        <f t="shared" si="2"/>
        <v>5</v>
      </c>
      <c r="K50" s="57">
        <v>8.1</v>
      </c>
      <c r="L50" s="57">
        <v>8.9</v>
      </c>
      <c r="M50" s="57"/>
      <c r="N50" s="57">
        <v>47</v>
      </c>
      <c r="O50" s="57">
        <v>32</v>
      </c>
      <c r="P50" s="57">
        <v>28.5</v>
      </c>
      <c r="Q50" s="20">
        <f t="shared" si="3"/>
        <v>0.21432000000000001</v>
      </c>
      <c r="R50" s="113" t="s">
        <v>179</v>
      </c>
      <c r="S50" s="1">
        <f t="shared" si="4"/>
        <v>1</v>
      </c>
    </row>
    <row r="51" spans="1:19" s="58" customFormat="1" ht="15" customHeight="1">
      <c r="A51" s="51" t="s">
        <v>83</v>
      </c>
      <c r="B51" s="52" t="s">
        <v>84</v>
      </c>
      <c r="C51" s="87">
        <v>3000</v>
      </c>
      <c r="D51" s="87">
        <v>500</v>
      </c>
      <c r="E51" s="85">
        <f t="shared" si="1"/>
        <v>2500</v>
      </c>
      <c r="F51" s="54">
        <v>2.4500000000000002</v>
      </c>
      <c r="G51" s="55">
        <f t="shared" si="5"/>
        <v>7350.0000000000009</v>
      </c>
      <c r="H51" s="59" t="s">
        <v>85</v>
      </c>
      <c r="I51" s="57">
        <v>100</v>
      </c>
      <c r="J51" s="19">
        <f t="shared" si="2"/>
        <v>30</v>
      </c>
      <c r="K51" s="57"/>
      <c r="L51" s="57"/>
      <c r="M51" s="57"/>
      <c r="N51" s="57">
        <v>52.5</v>
      </c>
      <c r="O51" s="57">
        <v>35.5</v>
      </c>
      <c r="P51" s="57">
        <v>40.5</v>
      </c>
      <c r="Q51" s="20">
        <f t="shared" si="3"/>
        <v>2.2644562499999998</v>
      </c>
      <c r="R51" s="113" t="s">
        <v>179</v>
      </c>
      <c r="S51" s="1">
        <f t="shared" si="4"/>
        <v>5</v>
      </c>
    </row>
    <row r="52" spans="1:19" s="58" customFormat="1" ht="15" customHeight="1">
      <c r="A52" s="51" t="s">
        <v>86</v>
      </c>
      <c r="B52" s="52" t="s">
        <v>87</v>
      </c>
      <c r="C52" s="53">
        <v>500</v>
      </c>
      <c r="D52" s="53">
        <v>0</v>
      </c>
      <c r="E52" s="7">
        <f t="shared" si="1"/>
        <v>500</v>
      </c>
      <c r="F52" s="54">
        <v>2.75</v>
      </c>
      <c r="G52" s="55">
        <f t="shared" si="5"/>
        <v>1375</v>
      </c>
      <c r="H52" s="59" t="s">
        <v>88</v>
      </c>
      <c r="I52" s="57">
        <v>25</v>
      </c>
      <c r="J52" s="19">
        <f t="shared" si="2"/>
        <v>20</v>
      </c>
      <c r="K52" s="57">
        <v>9</v>
      </c>
      <c r="L52" s="57">
        <v>10</v>
      </c>
      <c r="M52" s="57"/>
      <c r="N52" s="57">
        <v>53</v>
      </c>
      <c r="O52" s="57">
        <v>34</v>
      </c>
      <c r="P52" s="57">
        <v>33.5</v>
      </c>
      <c r="Q52" s="20">
        <f t="shared" si="3"/>
        <v>1.2073400000000001</v>
      </c>
      <c r="R52" s="113" t="s">
        <v>179</v>
      </c>
      <c r="S52" s="1">
        <f t="shared" si="4"/>
        <v>0</v>
      </c>
    </row>
    <row r="53" spans="1:19" s="58" customFormat="1" ht="15" customHeight="1">
      <c r="A53" s="51" t="s">
        <v>89</v>
      </c>
      <c r="B53" s="61" t="s">
        <v>174</v>
      </c>
      <c r="C53" s="53">
        <v>200</v>
      </c>
      <c r="D53" s="53">
        <v>0</v>
      </c>
      <c r="E53" s="7">
        <f t="shared" si="1"/>
        <v>200</v>
      </c>
      <c r="F53" s="54">
        <v>5.75</v>
      </c>
      <c r="G53" s="55">
        <f t="shared" si="5"/>
        <v>1150</v>
      </c>
      <c r="H53" s="59" t="s">
        <v>152</v>
      </c>
      <c r="I53" s="57">
        <v>25</v>
      </c>
      <c r="J53" s="19">
        <f t="shared" si="2"/>
        <v>8</v>
      </c>
      <c r="K53" s="57"/>
      <c r="L53" s="57"/>
      <c r="M53" s="57"/>
      <c r="N53" s="57">
        <v>53</v>
      </c>
      <c r="O53" s="57">
        <v>34</v>
      </c>
      <c r="P53" s="57">
        <v>33.5</v>
      </c>
      <c r="Q53" s="20">
        <f t="shared" si="3"/>
        <v>0.48293599999999998</v>
      </c>
      <c r="R53" s="113" t="s">
        <v>179</v>
      </c>
      <c r="S53" s="1">
        <f t="shared" si="4"/>
        <v>0</v>
      </c>
    </row>
    <row r="54" spans="1:19" s="58" customFormat="1">
      <c r="A54" s="51" t="s">
        <v>90</v>
      </c>
      <c r="B54" s="62" t="s">
        <v>91</v>
      </c>
      <c r="C54" s="53">
        <v>200</v>
      </c>
      <c r="D54" s="53">
        <v>0</v>
      </c>
      <c r="E54" s="7">
        <f t="shared" si="1"/>
        <v>200</v>
      </c>
      <c r="F54" s="54">
        <v>9.5</v>
      </c>
      <c r="G54" s="55">
        <f t="shared" si="5"/>
        <v>1900</v>
      </c>
      <c r="H54" s="59" t="s">
        <v>92</v>
      </c>
      <c r="I54" s="57">
        <v>100</v>
      </c>
      <c r="J54" s="19">
        <f t="shared" si="2"/>
        <v>2</v>
      </c>
      <c r="K54" s="57">
        <v>9.5</v>
      </c>
      <c r="L54" s="57">
        <v>10.5</v>
      </c>
      <c r="M54" s="57"/>
      <c r="N54" s="57">
        <v>47</v>
      </c>
      <c r="O54" s="57">
        <v>34</v>
      </c>
      <c r="P54" s="57">
        <v>34.5</v>
      </c>
      <c r="Q54" s="20">
        <f t="shared" si="3"/>
        <v>0.110262</v>
      </c>
      <c r="R54" s="113" t="s">
        <v>179</v>
      </c>
      <c r="S54" s="1">
        <f t="shared" si="4"/>
        <v>0</v>
      </c>
    </row>
    <row r="55" spans="1:19" s="58" customFormat="1" ht="15" customHeight="1">
      <c r="A55" s="63"/>
      <c r="B55" s="57" t="s">
        <v>93</v>
      </c>
      <c r="C55" s="53">
        <v>100</v>
      </c>
      <c r="D55" s="53">
        <v>0</v>
      </c>
      <c r="E55" s="7">
        <f t="shared" si="1"/>
        <v>100</v>
      </c>
      <c r="F55" s="54">
        <v>14</v>
      </c>
      <c r="G55" s="55">
        <f t="shared" si="5"/>
        <v>1400</v>
      </c>
      <c r="H55" s="56" t="s">
        <v>153</v>
      </c>
      <c r="I55" s="57">
        <v>25</v>
      </c>
      <c r="J55" s="21">
        <f t="shared" si="2"/>
        <v>4</v>
      </c>
      <c r="K55" s="57"/>
      <c r="L55" s="57"/>
      <c r="M55" s="57"/>
      <c r="N55" s="57">
        <v>47</v>
      </c>
      <c r="O55" s="57">
        <v>32</v>
      </c>
      <c r="P55" s="57">
        <v>38.5</v>
      </c>
      <c r="Q55" s="20">
        <f t="shared" si="3"/>
        <v>0.23161599999999999</v>
      </c>
      <c r="R55" s="113" t="s">
        <v>179</v>
      </c>
      <c r="S55" s="1">
        <f t="shared" si="4"/>
        <v>0</v>
      </c>
    </row>
    <row r="56" spans="1:19" s="58" customFormat="1" ht="15" customHeight="1">
      <c r="A56" s="60" t="s">
        <v>94</v>
      </c>
      <c r="B56" s="57" t="s">
        <v>94</v>
      </c>
      <c r="C56" s="53">
        <v>500</v>
      </c>
      <c r="D56" s="53">
        <v>0</v>
      </c>
      <c r="E56" s="7">
        <f t="shared" si="1"/>
        <v>500</v>
      </c>
      <c r="F56" s="54">
        <v>5.5</v>
      </c>
      <c r="G56" s="55">
        <f t="shared" si="5"/>
        <v>2750</v>
      </c>
      <c r="H56" s="56">
        <v>9282</v>
      </c>
      <c r="I56" s="57">
        <v>100</v>
      </c>
      <c r="J56" s="19">
        <f t="shared" si="2"/>
        <v>5</v>
      </c>
      <c r="K56" s="57"/>
      <c r="L56" s="57"/>
      <c r="M56" s="57"/>
      <c r="N56" s="57">
        <v>52.5</v>
      </c>
      <c r="O56" s="57">
        <v>35.5</v>
      </c>
      <c r="P56" s="57">
        <v>40.5</v>
      </c>
      <c r="Q56" s="20">
        <f t="shared" si="3"/>
        <v>0.37740937499999999</v>
      </c>
      <c r="R56" s="113" t="s">
        <v>179</v>
      </c>
      <c r="S56" s="1">
        <f t="shared" si="4"/>
        <v>0</v>
      </c>
    </row>
    <row r="57" spans="1:19" s="58" customFormat="1" ht="15" customHeight="1">
      <c r="A57" s="60"/>
      <c r="B57" s="57" t="s">
        <v>95</v>
      </c>
      <c r="C57" s="53">
        <v>500</v>
      </c>
      <c r="D57" s="53">
        <v>0</v>
      </c>
      <c r="E57" s="7">
        <f t="shared" si="1"/>
        <v>500</v>
      </c>
      <c r="F57" s="54">
        <v>4.5999999999999996</v>
      </c>
      <c r="G57" s="55">
        <f t="shared" si="5"/>
        <v>2300</v>
      </c>
      <c r="H57" s="56">
        <v>9282</v>
      </c>
      <c r="I57" s="57">
        <v>100</v>
      </c>
      <c r="J57" s="19">
        <f t="shared" si="2"/>
        <v>5</v>
      </c>
      <c r="K57" s="57"/>
      <c r="L57" s="57"/>
      <c r="M57" s="57"/>
      <c r="N57" s="57">
        <v>52.5</v>
      </c>
      <c r="O57" s="57">
        <v>35.5</v>
      </c>
      <c r="P57" s="57">
        <v>40.5</v>
      </c>
      <c r="Q57" s="20">
        <f t="shared" si="3"/>
        <v>0.37740937499999999</v>
      </c>
      <c r="R57" s="113" t="s">
        <v>179</v>
      </c>
      <c r="S57" s="1">
        <f t="shared" si="4"/>
        <v>0</v>
      </c>
    </row>
    <row r="58" spans="1:19" s="58" customFormat="1" ht="15" customHeight="1">
      <c r="A58" s="64" t="s">
        <v>96</v>
      </c>
      <c r="B58" s="97" t="s">
        <v>97</v>
      </c>
      <c r="C58" s="105">
        <v>1000</v>
      </c>
      <c r="D58" s="87">
        <v>300</v>
      </c>
      <c r="E58" s="85">
        <f t="shared" si="1"/>
        <v>700</v>
      </c>
      <c r="F58" s="54">
        <v>2.7</v>
      </c>
      <c r="G58" s="55">
        <f t="shared" si="5"/>
        <v>2700</v>
      </c>
      <c r="H58" s="59" t="s">
        <v>98</v>
      </c>
      <c r="I58" s="57">
        <v>100</v>
      </c>
      <c r="J58" s="19">
        <f t="shared" si="2"/>
        <v>10</v>
      </c>
      <c r="K58" s="57"/>
      <c r="L58" s="57"/>
      <c r="M58" s="57"/>
      <c r="N58" s="57">
        <v>52.5</v>
      </c>
      <c r="O58" s="57">
        <v>35.5</v>
      </c>
      <c r="P58" s="57">
        <v>40.5</v>
      </c>
      <c r="Q58" s="20">
        <f t="shared" si="3"/>
        <v>0.75481874999999998</v>
      </c>
      <c r="R58" s="113" t="s">
        <v>179</v>
      </c>
      <c r="S58" s="1">
        <f t="shared" si="4"/>
        <v>3</v>
      </c>
    </row>
    <row r="59" spans="1:19" s="58" customFormat="1" ht="15" customHeight="1">
      <c r="A59" s="64" t="s">
        <v>99</v>
      </c>
      <c r="B59" s="52" t="s">
        <v>100</v>
      </c>
      <c r="C59" s="87">
        <v>5000</v>
      </c>
      <c r="D59" s="92">
        <v>500</v>
      </c>
      <c r="E59" s="85">
        <f t="shared" si="1"/>
        <v>4500</v>
      </c>
      <c r="F59" s="54">
        <v>0.38</v>
      </c>
      <c r="G59" s="55">
        <f t="shared" si="5"/>
        <v>1900</v>
      </c>
      <c r="H59" s="59" t="s">
        <v>101</v>
      </c>
      <c r="I59" s="57">
        <v>500</v>
      </c>
      <c r="J59" s="19">
        <v>10</v>
      </c>
      <c r="K59" s="57">
        <v>26.7</v>
      </c>
      <c r="L59" s="57">
        <v>27.7</v>
      </c>
      <c r="M59" s="57"/>
      <c r="N59" s="57">
        <v>57</v>
      </c>
      <c r="O59" s="57">
        <v>50</v>
      </c>
      <c r="P59" s="57">
        <v>38</v>
      </c>
      <c r="Q59" s="20">
        <f t="shared" si="3"/>
        <v>1.083</v>
      </c>
      <c r="R59" s="113" t="s">
        <v>179</v>
      </c>
      <c r="S59" s="1">
        <f t="shared" si="4"/>
        <v>1</v>
      </c>
    </row>
    <row r="60" spans="1:19" s="58" customFormat="1" ht="15" customHeight="1">
      <c r="A60" s="64" t="s">
        <v>102</v>
      </c>
      <c r="B60" s="52" t="s">
        <v>103</v>
      </c>
      <c r="C60" s="87">
        <v>1000</v>
      </c>
      <c r="D60" s="87">
        <v>200</v>
      </c>
      <c r="E60" s="85">
        <f t="shared" si="1"/>
        <v>800</v>
      </c>
      <c r="F60" s="54">
        <v>2.4</v>
      </c>
      <c r="G60" s="55">
        <f t="shared" si="5"/>
        <v>2400</v>
      </c>
      <c r="H60" s="59" t="s">
        <v>104</v>
      </c>
      <c r="I60" s="57">
        <v>100</v>
      </c>
      <c r="J60" s="19">
        <f t="shared" si="2"/>
        <v>10</v>
      </c>
      <c r="K60" s="57"/>
      <c r="L60" s="57"/>
      <c r="M60" s="57"/>
      <c r="N60" s="57">
        <v>52.5</v>
      </c>
      <c r="O60" s="57">
        <v>35.5</v>
      </c>
      <c r="P60" s="57">
        <v>40.5</v>
      </c>
      <c r="Q60" s="20">
        <f t="shared" si="3"/>
        <v>0.75481874999999998</v>
      </c>
      <c r="R60" s="113" t="s">
        <v>179</v>
      </c>
      <c r="S60" s="1">
        <f t="shared" si="4"/>
        <v>2</v>
      </c>
    </row>
    <row r="61" spans="1:19" s="58" customFormat="1" ht="15" customHeight="1">
      <c r="A61" s="64" t="s">
        <v>105</v>
      </c>
      <c r="B61" s="65" t="s">
        <v>106</v>
      </c>
      <c r="C61" s="87">
        <v>3000</v>
      </c>
      <c r="D61" s="87">
        <v>500</v>
      </c>
      <c r="E61" s="85">
        <f t="shared" si="1"/>
        <v>2500</v>
      </c>
      <c r="F61" s="54">
        <v>0.62</v>
      </c>
      <c r="G61" s="55">
        <f t="shared" si="5"/>
        <v>1860</v>
      </c>
      <c r="H61" s="59" t="s">
        <v>107</v>
      </c>
      <c r="I61" s="57">
        <v>100</v>
      </c>
      <c r="J61" s="19">
        <f t="shared" si="2"/>
        <v>30</v>
      </c>
      <c r="K61" s="57"/>
      <c r="L61" s="57"/>
      <c r="M61" s="57"/>
      <c r="N61" s="57">
        <v>52.5</v>
      </c>
      <c r="O61" s="57">
        <v>35.5</v>
      </c>
      <c r="P61" s="57">
        <v>40.5</v>
      </c>
      <c r="Q61" s="20">
        <f t="shared" si="3"/>
        <v>2.2644562499999998</v>
      </c>
      <c r="R61" s="113" t="s">
        <v>179</v>
      </c>
      <c r="S61" s="1">
        <f t="shared" si="4"/>
        <v>5</v>
      </c>
    </row>
    <row r="62" spans="1:19" s="58" customFormat="1" ht="15" customHeight="1">
      <c r="A62" s="60"/>
      <c r="B62" s="100" t="s">
        <v>108</v>
      </c>
      <c r="C62" s="107">
        <v>500</v>
      </c>
      <c r="D62" s="53">
        <v>0</v>
      </c>
      <c r="E62" s="7">
        <f t="shared" si="1"/>
        <v>500</v>
      </c>
      <c r="F62" s="54">
        <v>5.5</v>
      </c>
      <c r="G62" s="55">
        <f t="shared" si="5"/>
        <v>2750</v>
      </c>
      <c r="H62" s="56">
        <v>9282</v>
      </c>
      <c r="I62" s="57">
        <v>25</v>
      </c>
      <c r="J62" s="19">
        <f t="shared" si="2"/>
        <v>20</v>
      </c>
      <c r="K62" s="57">
        <v>10</v>
      </c>
      <c r="L62" s="57">
        <v>11</v>
      </c>
      <c r="M62" s="57"/>
      <c r="N62" s="57">
        <v>47</v>
      </c>
      <c r="O62" s="57">
        <v>32</v>
      </c>
      <c r="P62" s="57">
        <v>29</v>
      </c>
      <c r="Q62" s="20">
        <f t="shared" si="3"/>
        <v>0.87231999999999998</v>
      </c>
      <c r="R62" s="113" t="s">
        <v>179</v>
      </c>
      <c r="S62" s="1">
        <f t="shared" si="4"/>
        <v>0</v>
      </c>
    </row>
    <row r="63" spans="1:19" s="58" customFormat="1" ht="15" customHeight="1">
      <c r="B63" s="57" t="s">
        <v>109</v>
      </c>
      <c r="C63" s="53">
        <v>1000</v>
      </c>
      <c r="D63" s="53">
        <v>0</v>
      </c>
      <c r="E63" s="7">
        <f t="shared" si="1"/>
        <v>1000</v>
      </c>
      <c r="F63" s="54">
        <v>1.85</v>
      </c>
      <c r="G63" s="55">
        <f t="shared" si="5"/>
        <v>1850</v>
      </c>
      <c r="H63" s="56">
        <v>8738</v>
      </c>
      <c r="I63" s="57">
        <v>100</v>
      </c>
      <c r="J63" s="19">
        <v>10</v>
      </c>
      <c r="K63" s="57"/>
      <c r="L63" s="57"/>
      <c r="M63" s="57"/>
      <c r="N63" s="20">
        <v>67</v>
      </c>
      <c r="O63" s="20">
        <v>36.5</v>
      </c>
      <c r="P63" s="20">
        <v>41</v>
      </c>
      <c r="Q63" s="20">
        <f t="shared" si="3"/>
        <v>1.0026550000000001</v>
      </c>
      <c r="R63" s="113" t="s">
        <v>179</v>
      </c>
      <c r="S63" s="1">
        <f t="shared" si="4"/>
        <v>0</v>
      </c>
    </row>
    <row r="64" spans="1:19" s="58" customFormat="1" ht="15" customHeight="1">
      <c r="B64" s="101" t="s">
        <v>110</v>
      </c>
      <c r="C64" s="107">
        <v>500</v>
      </c>
      <c r="D64" s="53">
        <v>0</v>
      </c>
      <c r="E64" s="7">
        <f t="shared" si="1"/>
        <v>500</v>
      </c>
      <c r="F64" s="54">
        <v>3.3</v>
      </c>
      <c r="G64" s="55">
        <f t="shared" si="5"/>
        <v>1650</v>
      </c>
      <c r="H64" s="56" t="s">
        <v>111</v>
      </c>
      <c r="I64" s="57">
        <v>100</v>
      </c>
      <c r="J64" s="19">
        <f t="shared" si="2"/>
        <v>5</v>
      </c>
      <c r="K64" s="57"/>
      <c r="L64" s="57"/>
      <c r="M64" s="57"/>
      <c r="N64" s="57">
        <v>52.5</v>
      </c>
      <c r="O64" s="57">
        <v>35.5</v>
      </c>
      <c r="P64" s="57">
        <v>40.5</v>
      </c>
      <c r="Q64" s="20">
        <f t="shared" si="3"/>
        <v>0.37740937499999999</v>
      </c>
      <c r="R64" s="113" t="s">
        <v>179</v>
      </c>
      <c r="S64" s="1">
        <f t="shared" si="4"/>
        <v>0</v>
      </c>
    </row>
    <row r="65" spans="1:19" s="58" customFormat="1" ht="15" customHeight="1">
      <c r="B65" s="57" t="s">
        <v>112</v>
      </c>
      <c r="C65" s="53">
        <v>200</v>
      </c>
      <c r="D65" s="53">
        <v>0</v>
      </c>
      <c r="E65" s="7">
        <f t="shared" si="1"/>
        <v>200</v>
      </c>
      <c r="F65" s="54">
        <v>8</v>
      </c>
      <c r="G65" s="55">
        <f t="shared" si="5"/>
        <v>1600</v>
      </c>
      <c r="H65" s="56" t="s">
        <v>113</v>
      </c>
      <c r="I65" s="57">
        <v>100</v>
      </c>
      <c r="J65" s="19">
        <f t="shared" si="2"/>
        <v>2</v>
      </c>
      <c r="K65" s="57"/>
      <c r="L65" s="57"/>
      <c r="M65" s="57"/>
      <c r="N65" s="57">
        <v>52.5</v>
      </c>
      <c r="O65" s="57">
        <v>35.5</v>
      </c>
      <c r="P65" s="57">
        <v>40.5</v>
      </c>
      <c r="Q65" s="20">
        <f t="shared" si="3"/>
        <v>0.15096375000000001</v>
      </c>
      <c r="R65" s="113" t="s">
        <v>179</v>
      </c>
      <c r="S65" s="1">
        <f t="shared" si="4"/>
        <v>0</v>
      </c>
    </row>
    <row r="66" spans="1:19" s="66" customFormat="1" ht="15" customHeight="1">
      <c r="B66" s="104" t="s">
        <v>175</v>
      </c>
      <c r="C66" s="108">
        <v>500</v>
      </c>
      <c r="D66" s="68">
        <v>0</v>
      </c>
      <c r="E66" s="7">
        <f t="shared" si="1"/>
        <v>500</v>
      </c>
      <c r="F66" s="69">
        <v>18</v>
      </c>
      <c r="G66" s="70">
        <f t="shared" si="5"/>
        <v>9000</v>
      </c>
      <c r="H66" s="71" t="s">
        <v>114</v>
      </c>
      <c r="I66" s="72">
        <v>20</v>
      </c>
      <c r="J66" s="19">
        <f t="shared" si="2"/>
        <v>25</v>
      </c>
      <c r="K66" s="19">
        <v>7.8</v>
      </c>
      <c r="L66" s="19">
        <v>8.8000000000000007</v>
      </c>
      <c r="M66" s="19"/>
      <c r="N66" s="20">
        <v>42.8</v>
      </c>
      <c r="O66" s="20">
        <v>30.8</v>
      </c>
      <c r="P66" s="20">
        <v>31.2</v>
      </c>
      <c r="Q66" s="20">
        <f t="shared" si="3"/>
        <v>1.0282271999999999</v>
      </c>
      <c r="R66" s="113" t="s">
        <v>179</v>
      </c>
      <c r="S66" s="1">
        <f t="shared" si="4"/>
        <v>0</v>
      </c>
    </row>
    <row r="67" spans="1:19" s="58" customFormat="1" ht="15" customHeight="1">
      <c r="B67" s="57" t="s">
        <v>115</v>
      </c>
      <c r="C67" s="53">
        <v>2000</v>
      </c>
      <c r="D67" s="53">
        <v>0</v>
      </c>
      <c r="E67" s="7">
        <f t="shared" si="1"/>
        <v>2000</v>
      </c>
      <c r="F67" s="54">
        <v>0.27</v>
      </c>
      <c r="G67" s="55">
        <f t="shared" si="5"/>
        <v>540</v>
      </c>
      <c r="H67" s="56" t="s">
        <v>154</v>
      </c>
      <c r="I67" s="57">
        <v>1000</v>
      </c>
      <c r="J67" s="21">
        <f t="shared" si="2"/>
        <v>2</v>
      </c>
      <c r="K67" s="57">
        <v>12.5</v>
      </c>
      <c r="L67" s="57">
        <v>13.5</v>
      </c>
      <c r="M67" s="57"/>
      <c r="N67" s="57">
        <v>47</v>
      </c>
      <c r="O67" s="57">
        <v>32</v>
      </c>
      <c r="P67" s="57">
        <v>38.5</v>
      </c>
      <c r="Q67" s="20">
        <f t="shared" si="3"/>
        <v>0.11580799999999999</v>
      </c>
      <c r="R67" s="113" t="s">
        <v>179</v>
      </c>
      <c r="S67" s="1">
        <f t="shared" si="4"/>
        <v>0</v>
      </c>
    </row>
    <row r="68" spans="1:19" s="58" customFormat="1" ht="15" customHeight="1">
      <c r="B68" s="57" t="s">
        <v>116</v>
      </c>
      <c r="C68" s="53">
        <v>50</v>
      </c>
      <c r="D68" s="53">
        <v>0</v>
      </c>
      <c r="E68" s="7">
        <f t="shared" si="1"/>
        <v>50</v>
      </c>
      <c r="F68" s="54">
        <v>19</v>
      </c>
      <c r="G68" s="55">
        <f t="shared" si="5"/>
        <v>950</v>
      </c>
      <c r="H68" s="56" t="s">
        <v>117</v>
      </c>
      <c r="I68" s="57">
        <v>50</v>
      </c>
      <c r="J68" s="21">
        <f t="shared" si="2"/>
        <v>1</v>
      </c>
      <c r="K68" s="57"/>
      <c r="L68" s="57"/>
      <c r="M68" s="57"/>
      <c r="N68" s="57">
        <v>58</v>
      </c>
      <c r="O68" s="57">
        <v>36</v>
      </c>
      <c r="P68" s="57">
        <v>39</v>
      </c>
      <c r="Q68" s="20">
        <f t="shared" si="3"/>
        <v>8.1432000000000004E-2</v>
      </c>
      <c r="R68" s="113" t="s">
        <v>179</v>
      </c>
      <c r="S68" s="1">
        <f t="shared" si="4"/>
        <v>0</v>
      </c>
    </row>
    <row r="69" spans="1:19" s="58" customFormat="1" ht="15" customHeight="1">
      <c r="B69" s="100" t="s">
        <v>118</v>
      </c>
      <c r="C69" s="107">
        <v>500</v>
      </c>
      <c r="D69" s="53">
        <v>0</v>
      </c>
      <c r="E69" s="7">
        <f t="shared" si="1"/>
        <v>500</v>
      </c>
      <c r="F69" s="54">
        <v>3.3</v>
      </c>
      <c r="G69" s="55">
        <f t="shared" si="5"/>
        <v>1650</v>
      </c>
      <c r="H69" s="56" t="s">
        <v>111</v>
      </c>
      <c r="I69" s="57">
        <v>100</v>
      </c>
      <c r="J69" s="19">
        <f t="shared" si="2"/>
        <v>5</v>
      </c>
      <c r="K69" s="57"/>
      <c r="L69" s="57"/>
      <c r="M69" s="57"/>
      <c r="N69" s="57">
        <v>52.5</v>
      </c>
      <c r="O69" s="57">
        <v>35.5</v>
      </c>
      <c r="P69" s="57">
        <v>40.5</v>
      </c>
      <c r="Q69" s="20">
        <f t="shared" si="3"/>
        <v>0.37740937499999999</v>
      </c>
      <c r="R69" s="113" t="s">
        <v>179</v>
      </c>
      <c r="S69" s="1">
        <f t="shared" si="4"/>
        <v>0</v>
      </c>
    </row>
    <row r="70" spans="1:19" s="58" customFormat="1" ht="15" customHeight="1">
      <c r="B70" s="57" t="s">
        <v>119</v>
      </c>
      <c r="C70" s="53">
        <v>200</v>
      </c>
      <c r="D70" s="53">
        <v>0</v>
      </c>
      <c r="E70" s="7">
        <f t="shared" si="1"/>
        <v>200</v>
      </c>
      <c r="F70" s="54">
        <v>8</v>
      </c>
      <c r="G70" s="55">
        <f t="shared" si="5"/>
        <v>1600</v>
      </c>
      <c r="H70" s="56" t="s">
        <v>113</v>
      </c>
      <c r="I70" s="57">
        <v>100</v>
      </c>
      <c r="J70" s="19">
        <f t="shared" si="2"/>
        <v>2</v>
      </c>
      <c r="K70" s="57"/>
      <c r="L70" s="57"/>
      <c r="M70" s="57"/>
      <c r="N70" s="57">
        <v>52.5</v>
      </c>
      <c r="O70" s="57">
        <v>35.5</v>
      </c>
      <c r="P70" s="57">
        <v>40.5</v>
      </c>
      <c r="Q70" s="20">
        <f t="shared" si="3"/>
        <v>0.15096375000000001</v>
      </c>
      <c r="R70" s="113" t="s">
        <v>179</v>
      </c>
      <c r="S70" s="1">
        <f t="shared" si="4"/>
        <v>0</v>
      </c>
    </row>
    <row r="71" spans="1:19" s="58" customFormat="1" ht="15" customHeight="1">
      <c r="B71" s="57" t="s">
        <v>120</v>
      </c>
      <c r="C71" s="53">
        <v>200</v>
      </c>
      <c r="D71" s="53">
        <v>0</v>
      </c>
      <c r="E71" s="7">
        <f t="shared" si="1"/>
        <v>200</v>
      </c>
      <c r="F71" s="54">
        <v>1.43</v>
      </c>
      <c r="G71" s="55">
        <f t="shared" si="5"/>
        <v>286</v>
      </c>
      <c r="H71" s="56" t="s">
        <v>155</v>
      </c>
      <c r="I71" s="67">
        <v>100</v>
      </c>
      <c r="J71" s="21">
        <f t="shared" si="2"/>
        <v>2</v>
      </c>
      <c r="K71" s="57">
        <v>20.8</v>
      </c>
      <c r="L71" s="57">
        <v>21.8</v>
      </c>
      <c r="M71" s="57"/>
      <c r="N71" s="57">
        <v>47</v>
      </c>
      <c r="O71" s="57">
        <v>32</v>
      </c>
      <c r="P71" s="57">
        <v>38.5</v>
      </c>
      <c r="Q71" s="20">
        <f t="shared" si="3"/>
        <v>0.11580799999999999</v>
      </c>
      <c r="R71" s="113" t="s">
        <v>179</v>
      </c>
      <c r="S71" s="1">
        <f t="shared" si="4"/>
        <v>0</v>
      </c>
    </row>
    <row r="72" spans="1:19" s="58" customFormat="1" ht="15" customHeight="1">
      <c r="B72" s="57" t="s">
        <v>121</v>
      </c>
      <c r="C72" s="53">
        <v>1000</v>
      </c>
      <c r="D72" s="53">
        <v>0</v>
      </c>
      <c r="E72" s="7">
        <f t="shared" si="1"/>
        <v>1000</v>
      </c>
      <c r="F72" s="54">
        <v>0.53</v>
      </c>
      <c r="G72" s="55">
        <f t="shared" si="5"/>
        <v>530</v>
      </c>
      <c r="H72" s="56" t="s">
        <v>154</v>
      </c>
      <c r="I72" s="67">
        <v>100</v>
      </c>
      <c r="J72" s="21">
        <f t="shared" si="2"/>
        <v>10</v>
      </c>
      <c r="K72" s="57">
        <v>14</v>
      </c>
      <c r="L72" s="57">
        <v>15</v>
      </c>
      <c r="M72" s="57"/>
      <c r="N72" s="57">
        <v>54</v>
      </c>
      <c r="O72" s="57">
        <v>34</v>
      </c>
      <c r="P72" s="57">
        <v>44</v>
      </c>
      <c r="Q72" s="20">
        <f t="shared" si="3"/>
        <v>0.80784</v>
      </c>
      <c r="R72" s="113" t="s">
        <v>179</v>
      </c>
      <c r="S72" s="1">
        <f t="shared" si="4"/>
        <v>0</v>
      </c>
    </row>
    <row r="73" spans="1:19" s="58" customFormat="1" ht="15" customHeight="1">
      <c r="B73" s="57" t="s">
        <v>156</v>
      </c>
      <c r="C73" s="53">
        <v>500</v>
      </c>
      <c r="D73" s="53">
        <v>0</v>
      </c>
      <c r="E73" s="7">
        <f t="shared" si="1"/>
        <v>500</v>
      </c>
      <c r="F73" s="54">
        <v>0.35</v>
      </c>
      <c r="G73" s="55">
        <f t="shared" si="5"/>
        <v>175</v>
      </c>
      <c r="H73" s="56" t="s">
        <v>154</v>
      </c>
      <c r="I73" s="67">
        <v>500</v>
      </c>
      <c r="J73" s="21">
        <v>1</v>
      </c>
      <c r="K73" s="57"/>
      <c r="L73" s="57"/>
      <c r="M73" s="57"/>
      <c r="N73" s="57">
        <v>47</v>
      </c>
      <c r="O73" s="57">
        <v>32</v>
      </c>
      <c r="P73" s="57">
        <v>28.5</v>
      </c>
      <c r="Q73" s="20">
        <f t="shared" si="3"/>
        <v>4.2863999999999999E-2</v>
      </c>
      <c r="R73" s="113" t="s">
        <v>179</v>
      </c>
      <c r="S73" s="1">
        <f t="shared" si="4"/>
        <v>0</v>
      </c>
    </row>
    <row r="74" spans="1:19" s="58" customFormat="1" ht="15" customHeight="1">
      <c r="B74" s="57" t="s">
        <v>122</v>
      </c>
      <c r="C74" s="53">
        <v>50</v>
      </c>
      <c r="D74" s="53">
        <v>0</v>
      </c>
      <c r="E74" s="7">
        <f t="shared" si="1"/>
        <v>50</v>
      </c>
      <c r="F74" s="54">
        <v>24.5</v>
      </c>
      <c r="G74" s="55">
        <f t="shared" si="5"/>
        <v>1225</v>
      </c>
      <c r="H74" s="56" t="s">
        <v>157</v>
      </c>
      <c r="I74" s="67">
        <v>25</v>
      </c>
      <c r="J74" s="21">
        <v>2</v>
      </c>
      <c r="K74" s="57">
        <v>27.3</v>
      </c>
      <c r="L74" s="57">
        <v>28.3</v>
      </c>
      <c r="M74" s="57"/>
      <c r="N74" s="57">
        <v>47</v>
      </c>
      <c r="O74" s="57">
        <v>32</v>
      </c>
      <c r="P74" s="57">
        <v>38.5</v>
      </c>
      <c r="Q74" s="20">
        <f t="shared" si="3"/>
        <v>0.11580799999999999</v>
      </c>
      <c r="R74" s="113" t="s">
        <v>179</v>
      </c>
      <c r="S74" s="1">
        <f t="shared" si="4"/>
        <v>0</v>
      </c>
    </row>
    <row r="75" spans="1:19" s="58" customFormat="1" ht="15" customHeight="1">
      <c r="B75" s="100" t="s">
        <v>123</v>
      </c>
      <c r="C75" s="105">
        <v>2000</v>
      </c>
      <c r="D75" s="87">
        <v>400</v>
      </c>
      <c r="E75" s="85">
        <f t="shared" si="1"/>
        <v>1600</v>
      </c>
      <c r="F75" s="54">
        <v>0.65</v>
      </c>
      <c r="G75" s="55">
        <f t="shared" si="5"/>
        <v>1300</v>
      </c>
      <c r="H75" s="56" t="s">
        <v>124</v>
      </c>
      <c r="I75" s="57">
        <v>100</v>
      </c>
      <c r="J75" s="19">
        <f t="shared" si="2"/>
        <v>20</v>
      </c>
      <c r="K75" s="57"/>
      <c r="L75" s="57"/>
      <c r="M75" s="57"/>
      <c r="N75" s="57">
        <v>52.5</v>
      </c>
      <c r="O75" s="57">
        <v>35.5</v>
      </c>
      <c r="P75" s="57">
        <v>40.5</v>
      </c>
      <c r="Q75" s="20">
        <f t="shared" si="3"/>
        <v>1.5096375</v>
      </c>
      <c r="R75" s="113" t="s">
        <v>179</v>
      </c>
      <c r="S75" s="1">
        <f t="shared" si="4"/>
        <v>4</v>
      </c>
    </row>
    <row r="76" spans="1:19" ht="18" customHeight="1">
      <c r="A76" s="9">
        <v>22682</v>
      </c>
      <c r="B76" s="102" t="s">
        <v>158</v>
      </c>
      <c r="C76" s="106">
        <v>200</v>
      </c>
      <c r="D76" s="9">
        <v>0</v>
      </c>
      <c r="E76" s="7">
        <f t="shared" ref="E76:E92" si="6">C76-D76</f>
        <v>200</v>
      </c>
      <c r="F76" s="10">
        <v>4.7</v>
      </c>
      <c r="G76" s="10">
        <f>F76*C76</f>
        <v>940</v>
      </c>
      <c r="H76" s="18" t="s">
        <v>133</v>
      </c>
      <c r="I76" s="43">
        <v>100</v>
      </c>
      <c r="J76" s="19">
        <f t="shared" ref="J76:J91" si="7">C76/I76</f>
        <v>2</v>
      </c>
      <c r="K76" s="43"/>
      <c r="L76" s="43"/>
      <c r="M76" s="43"/>
      <c r="N76" s="43">
        <v>47</v>
      </c>
      <c r="O76" s="43">
        <v>34</v>
      </c>
      <c r="P76" s="43">
        <v>34.5</v>
      </c>
      <c r="Q76" s="20">
        <f t="shared" ref="Q76:Q93" si="8">P76*O76*N76*J76/1000000</f>
        <v>0.110262</v>
      </c>
      <c r="R76" s="113" t="s">
        <v>180</v>
      </c>
      <c r="S76" s="1">
        <f t="shared" ref="S76:S93" si="9">D76/I76</f>
        <v>0</v>
      </c>
    </row>
    <row r="77" spans="1:19" ht="18" customHeight="1">
      <c r="A77" s="9">
        <v>17249</v>
      </c>
      <c r="B77" s="102" t="s">
        <v>159</v>
      </c>
      <c r="C77" s="106">
        <v>500</v>
      </c>
      <c r="D77" s="9">
        <v>0</v>
      </c>
      <c r="E77" s="7">
        <f t="shared" si="6"/>
        <v>500</v>
      </c>
      <c r="F77" s="10">
        <v>5</v>
      </c>
      <c r="G77" s="10">
        <f t="shared" ref="G77:G92" si="10">F77*C77</f>
        <v>2500</v>
      </c>
      <c r="H77" s="18" t="s">
        <v>133</v>
      </c>
      <c r="I77" s="43">
        <v>100</v>
      </c>
      <c r="J77" s="19">
        <f t="shared" si="7"/>
        <v>5</v>
      </c>
      <c r="K77" s="43"/>
      <c r="L77" s="43"/>
      <c r="M77" s="43"/>
      <c r="N77" s="43">
        <v>47</v>
      </c>
      <c r="O77" s="43">
        <v>34</v>
      </c>
      <c r="P77" s="43">
        <v>34.5</v>
      </c>
      <c r="Q77" s="20">
        <f t="shared" si="8"/>
        <v>0.27565499999999998</v>
      </c>
      <c r="R77" s="113" t="s">
        <v>180</v>
      </c>
      <c r="S77" s="1">
        <f t="shared" si="9"/>
        <v>0</v>
      </c>
    </row>
    <row r="78" spans="1:19" ht="18" customHeight="1">
      <c r="A78" s="9">
        <v>22684</v>
      </c>
      <c r="B78" s="102" t="s">
        <v>160</v>
      </c>
      <c r="C78" s="106">
        <v>500</v>
      </c>
      <c r="D78" s="9">
        <v>0</v>
      </c>
      <c r="E78" s="7">
        <f t="shared" si="6"/>
        <v>500</v>
      </c>
      <c r="F78" s="10">
        <v>11</v>
      </c>
      <c r="G78" s="10">
        <f t="shared" si="10"/>
        <v>5500</v>
      </c>
      <c r="H78" s="18" t="s">
        <v>133</v>
      </c>
      <c r="I78" s="43">
        <v>100</v>
      </c>
      <c r="J78" s="19">
        <f t="shared" si="7"/>
        <v>5</v>
      </c>
      <c r="K78" s="43"/>
      <c r="L78" s="43"/>
      <c r="M78" s="43"/>
      <c r="N78" s="43">
        <v>47</v>
      </c>
      <c r="O78" s="43">
        <v>34</v>
      </c>
      <c r="P78" s="43">
        <v>34.5</v>
      </c>
      <c r="Q78" s="20">
        <f t="shared" si="8"/>
        <v>0.27565499999999998</v>
      </c>
      <c r="R78" s="113" t="s">
        <v>181</v>
      </c>
      <c r="S78" s="1">
        <f t="shared" si="9"/>
        <v>0</v>
      </c>
    </row>
    <row r="79" spans="1:19" ht="18" customHeight="1">
      <c r="A79" s="9">
        <v>22685</v>
      </c>
      <c r="B79" s="102" t="s">
        <v>161</v>
      </c>
      <c r="C79" s="106">
        <v>300</v>
      </c>
      <c r="D79" s="9">
        <v>0</v>
      </c>
      <c r="E79" s="7">
        <f t="shared" si="6"/>
        <v>300</v>
      </c>
      <c r="F79" s="10">
        <v>10.5</v>
      </c>
      <c r="G79" s="10">
        <f t="shared" si="10"/>
        <v>3150</v>
      </c>
      <c r="H79" s="18" t="s">
        <v>133</v>
      </c>
      <c r="I79" s="43">
        <v>100</v>
      </c>
      <c r="J79" s="19">
        <f t="shared" si="7"/>
        <v>3</v>
      </c>
      <c r="K79" s="43"/>
      <c r="L79" s="43"/>
      <c r="M79" s="43"/>
      <c r="N79" s="43">
        <v>47</v>
      </c>
      <c r="O79" s="43">
        <v>34</v>
      </c>
      <c r="P79" s="43">
        <v>34.5</v>
      </c>
      <c r="Q79" s="20">
        <f t="shared" si="8"/>
        <v>0.16539300000000001</v>
      </c>
      <c r="R79" s="113" t="s">
        <v>182</v>
      </c>
      <c r="S79" s="1">
        <f t="shared" si="9"/>
        <v>0</v>
      </c>
    </row>
    <row r="80" spans="1:19" ht="18" customHeight="1">
      <c r="A80" s="9">
        <v>22686</v>
      </c>
      <c r="B80" s="102" t="s">
        <v>162</v>
      </c>
      <c r="C80" s="106">
        <v>200</v>
      </c>
      <c r="D80" s="9">
        <v>0</v>
      </c>
      <c r="E80" s="7">
        <f t="shared" si="6"/>
        <v>200</v>
      </c>
      <c r="F80" s="10">
        <v>8.5</v>
      </c>
      <c r="G80" s="10">
        <f t="shared" si="10"/>
        <v>1700</v>
      </c>
      <c r="H80" s="18" t="s">
        <v>133</v>
      </c>
      <c r="I80" s="43">
        <v>100</v>
      </c>
      <c r="J80" s="19">
        <f t="shared" si="7"/>
        <v>2</v>
      </c>
      <c r="K80" s="43"/>
      <c r="L80" s="43"/>
      <c r="M80" s="43"/>
      <c r="N80" s="43">
        <v>47</v>
      </c>
      <c r="O80" s="43">
        <v>34</v>
      </c>
      <c r="P80" s="43">
        <v>34.5</v>
      </c>
      <c r="Q80" s="20">
        <f t="shared" si="8"/>
        <v>0.110262</v>
      </c>
      <c r="R80" s="113" t="s">
        <v>183</v>
      </c>
      <c r="S80" s="1">
        <f t="shared" si="9"/>
        <v>0</v>
      </c>
    </row>
    <row r="81" spans="1:19" ht="18" customHeight="1">
      <c r="A81" s="9">
        <v>22687</v>
      </c>
      <c r="B81" s="73" t="s">
        <v>163</v>
      </c>
      <c r="C81" s="88">
        <v>2000</v>
      </c>
      <c r="D81" s="88">
        <v>300</v>
      </c>
      <c r="E81" s="85">
        <f t="shared" si="6"/>
        <v>1700</v>
      </c>
      <c r="F81" s="12">
        <v>1.05</v>
      </c>
      <c r="G81" s="10">
        <f t="shared" si="10"/>
        <v>2100</v>
      </c>
      <c r="H81" s="18" t="s">
        <v>134</v>
      </c>
      <c r="I81" s="43">
        <v>100</v>
      </c>
      <c r="J81" s="19">
        <f t="shared" si="7"/>
        <v>20</v>
      </c>
      <c r="K81" s="43"/>
      <c r="L81" s="43"/>
      <c r="M81" s="43"/>
      <c r="N81" s="43">
        <v>47</v>
      </c>
      <c r="O81" s="43">
        <v>34</v>
      </c>
      <c r="P81" s="43">
        <v>34.5</v>
      </c>
      <c r="Q81" s="20">
        <f t="shared" si="8"/>
        <v>1.1026199999999999</v>
      </c>
      <c r="R81" s="113" t="s">
        <v>184</v>
      </c>
      <c r="S81" s="1">
        <f t="shared" si="9"/>
        <v>3</v>
      </c>
    </row>
    <row r="82" spans="1:19" ht="18" customHeight="1">
      <c r="A82" s="9">
        <v>22688</v>
      </c>
      <c r="B82" s="74" t="s">
        <v>164</v>
      </c>
      <c r="C82" s="88">
        <v>2000</v>
      </c>
      <c r="D82" s="88">
        <v>300</v>
      </c>
      <c r="E82" s="85">
        <f t="shared" si="6"/>
        <v>1700</v>
      </c>
      <c r="F82" s="12">
        <v>2.35</v>
      </c>
      <c r="G82" s="10">
        <f t="shared" si="10"/>
        <v>4700</v>
      </c>
      <c r="H82" s="18" t="s">
        <v>133</v>
      </c>
      <c r="I82" s="43">
        <v>100</v>
      </c>
      <c r="J82" s="19">
        <f t="shared" si="7"/>
        <v>20</v>
      </c>
      <c r="K82" s="43"/>
      <c r="L82" s="43"/>
      <c r="M82" s="43"/>
      <c r="N82" s="43">
        <v>47</v>
      </c>
      <c r="O82" s="43">
        <v>34</v>
      </c>
      <c r="P82" s="43">
        <v>34.5</v>
      </c>
      <c r="Q82" s="20">
        <f t="shared" si="8"/>
        <v>1.1026199999999999</v>
      </c>
      <c r="R82" s="113" t="s">
        <v>185</v>
      </c>
      <c r="S82" s="1">
        <f t="shared" si="9"/>
        <v>3</v>
      </c>
    </row>
    <row r="83" spans="1:19" ht="18" customHeight="1">
      <c r="A83" s="75">
        <v>4947</v>
      </c>
      <c r="B83" s="76" t="s">
        <v>165</v>
      </c>
      <c r="C83" s="11">
        <v>3000</v>
      </c>
      <c r="D83" s="11">
        <v>0</v>
      </c>
      <c r="E83" s="7">
        <f t="shared" si="6"/>
        <v>3000</v>
      </c>
      <c r="F83" s="12">
        <v>0.85</v>
      </c>
      <c r="G83" s="10">
        <f t="shared" si="10"/>
        <v>2550</v>
      </c>
      <c r="H83" s="18" t="s">
        <v>133</v>
      </c>
      <c r="I83" s="43">
        <v>100</v>
      </c>
      <c r="J83" s="19">
        <f t="shared" si="7"/>
        <v>30</v>
      </c>
      <c r="K83" s="43"/>
      <c r="L83" s="43"/>
      <c r="M83" s="43"/>
      <c r="N83" s="43">
        <v>47</v>
      </c>
      <c r="O83" s="43">
        <v>34</v>
      </c>
      <c r="P83" s="43">
        <v>34.5</v>
      </c>
      <c r="Q83" s="20">
        <f t="shared" si="8"/>
        <v>1.6539299999999999</v>
      </c>
      <c r="R83" s="113" t="s">
        <v>186</v>
      </c>
      <c r="S83" s="1">
        <f t="shared" si="9"/>
        <v>0</v>
      </c>
    </row>
    <row r="84" spans="1:19" ht="18" customHeight="1">
      <c r="A84" s="75">
        <v>12298</v>
      </c>
      <c r="B84" s="76" t="s">
        <v>135</v>
      </c>
      <c r="C84" s="11">
        <v>5000</v>
      </c>
      <c r="D84" s="11">
        <v>0</v>
      </c>
      <c r="E84" s="7">
        <f t="shared" si="6"/>
        <v>5000</v>
      </c>
      <c r="F84" s="12">
        <v>0.85</v>
      </c>
      <c r="G84" s="10">
        <f t="shared" si="10"/>
        <v>4250</v>
      </c>
      <c r="H84" s="18" t="s">
        <v>133</v>
      </c>
      <c r="I84" s="43">
        <v>100</v>
      </c>
      <c r="J84" s="19">
        <f t="shared" si="7"/>
        <v>50</v>
      </c>
      <c r="K84" s="43"/>
      <c r="L84" s="43"/>
      <c r="M84" s="43"/>
      <c r="N84" s="43">
        <v>47</v>
      </c>
      <c r="O84" s="43">
        <v>34</v>
      </c>
      <c r="P84" s="43">
        <v>34.5</v>
      </c>
      <c r="Q84" s="20">
        <f t="shared" si="8"/>
        <v>2.7565499999999998</v>
      </c>
      <c r="R84" s="113" t="s">
        <v>187</v>
      </c>
      <c r="S84" s="1">
        <f t="shared" si="9"/>
        <v>0</v>
      </c>
    </row>
    <row r="85" spans="1:19" ht="18" customHeight="1">
      <c r="A85" s="75">
        <v>4929</v>
      </c>
      <c r="B85" s="77" t="s">
        <v>136</v>
      </c>
      <c r="C85" s="89">
        <v>5000</v>
      </c>
      <c r="D85" s="89">
        <v>600</v>
      </c>
      <c r="E85" s="85">
        <f t="shared" si="6"/>
        <v>4400</v>
      </c>
      <c r="F85" s="13">
        <v>0.65</v>
      </c>
      <c r="G85" s="14">
        <f t="shared" si="10"/>
        <v>3250</v>
      </c>
      <c r="H85" s="18" t="s">
        <v>134</v>
      </c>
      <c r="I85" s="43">
        <v>200</v>
      </c>
      <c r="J85" s="19">
        <v>25</v>
      </c>
      <c r="K85" s="43">
        <v>13.6</v>
      </c>
      <c r="L85" s="43">
        <v>14.5</v>
      </c>
      <c r="M85" s="43"/>
      <c r="N85" s="43">
        <v>60</v>
      </c>
      <c r="O85" s="43">
        <v>39.5</v>
      </c>
      <c r="P85" s="43">
        <v>55</v>
      </c>
      <c r="Q85" s="20">
        <f t="shared" si="8"/>
        <v>3.25875</v>
      </c>
      <c r="R85" s="113" t="s">
        <v>188</v>
      </c>
      <c r="S85" s="1">
        <f t="shared" si="9"/>
        <v>3</v>
      </c>
    </row>
    <row r="86" spans="1:19" ht="18" customHeight="1">
      <c r="A86" s="75">
        <v>17237</v>
      </c>
      <c r="B86" s="76" t="s">
        <v>137</v>
      </c>
      <c r="C86" s="88">
        <v>2000</v>
      </c>
      <c r="D86" s="93">
        <v>600</v>
      </c>
      <c r="E86" s="85">
        <f t="shared" si="6"/>
        <v>1400</v>
      </c>
      <c r="F86" s="12">
        <v>2.2999999999999998</v>
      </c>
      <c r="G86" s="10">
        <f t="shared" si="10"/>
        <v>4600</v>
      </c>
      <c r="H86" s="18" t="s">
        <v>133</v>
      </c>
      <c r="I86" s="78">
        <v>200</v>
      </c>
      <c r="J86" s="19">
        <v>10</v>
      </c>
      <c r="K86" s="43"/>
      <c r="L86" s="43"/>
      <c r="M86" s="43"/>
      <c r="N86" s="43">
        <v>51</v>
      </c>
      <c r="O86" s="43">
        <v>35.5</v>
      </c>
      <c r="P86" s="43">
        <v>35.5</v>
      </c>
      <c r="Q86" s="20">
        <f t="shared" si="8"/>
        <v>0.64272750000000001</v>
      </c>
      <c r="R86" s="113" t="s">
        <v>189</v>
      </c>
      <c r="S86" s="1">
        <f t="shared" si="9"/>
        <v>3</v>
      </c>
    </row>
    <row r="87" spans="1:19" ht="18" customHeight="1">
      <c r="A87" s="75">
        <v>22763</v>
      </c>
      <c r="B87" s="76" t="s">
        <v>138</v>
      </c>
      <c r="C87" s="11">
        <v>500</v>
      </c>
      <c r="D87" s="11">
        <v>0</v>
      </c>
      <c r="E87" s="7">
        <f t="shared" si="6"/>
        <v>500</v>
      </c>
      <c r="F87" s="12">
        <v>0.1</v>
      </c>
      <c r="G87" s="10">
        <f t="shared" si="10"/>
        <v>50</v>
      </c>
      <c r="H87" s="18" t="s">
        <v>139</v>
      </c>
      <c r="I87" s="79"/>
      <c r="J87" s="23"/>
      <c r="K87" s="79"/>
      <c r="L87" s="79"/>
      <c r="M87" s="79"/>
      <c r="N87" s="79"/>
      <c r="O87" s="79"/>
      <c r="P87" s="79"/>
      <c r="Q87" s="20">
        <f t="shared" si="8"/>
        <v>0</v>
      </c>
      <c r="R87" s="113" t="s">
        <v>190</v>
      </c>
      <c r="S87" s="1" t="e">
        <f t="shared" si="9"/>
        <v>#DIV/0!</v>
      </c>
    </row>
    <row r="88" spans="1:19" ht="18" customHeight="1">
      <c r="A88" s="75">
        <v>22761</v>
      </c>
      <c r="B88" s="76" t="s">
        <v>140</v>
      </c>
      <c r="C88" s="11">
        <v>500</v>
      </c>
      <c r="D88" s="11">
        <v>0</v>
      </c>
      <c r="E88" s="7">
        <f t="shared" si="6"/>
        <v>500</v>
      </c>
      <c r="F88" s="12">
        <v>0.1</v>
      </c>
      <c r="G88" s="10">
        <f t="shared" si="10"/>
        <v>50</v>
      </c>
      <c r="H88" s="18" t="s">
        <v>139</v>
      </c>
      <c r="I88" s="80">
        <v>1500</v>
      </c>
      <c r="J88" s="25">
        <v>1</v>
      </c>
      <c r="K88" s="81"/>
      <c r="L88" s="81"/>
      <c r="M88" s="81"/>
      <c r="N88" s="80">
        <v>48</v>
      </c>
      <c r="O88" s="80">
        <v>34</v>
      </c>
      <c r="P88" s="80">
        <v>41</v>
      </c>
      <c r="Q88" s="20">
        <f t="shared" si="8"/>
        <v>6.6911999999999999E-2</v>
      </c>
      <c r="R88" s="113" t="s">
        <v>191</v>
      </c>
      <c r="S88" s="1">
        <f t="shared" si="9"/>
        <v>0</v>
      </c>
    </row>
    <row r="89" spans="1:19" ht="18" customHeight="1">
      <c r="A89" s="75">
        <v>22762</v>
      </c>
      <c r="B89" s="76" t="s">
        <v>141</v>
      </c>
      <c r="C89" s="11">
        <v>500</v>
      </c>
      <c r="D89" s="11">
        <v>0</v>
      </c>
      <c r="E89" s="7">
        <f t="shared" si="6"/>
        <v>500</v>
      </c>
      <c r="F89" s="12">
        <v>0.1</v>
      </c>
      <c r="G89" s="10">
        <f t="shared" si="10"/>
        <v>50</v>
      </c>
      <c r="H89" s="18" t="s">
        <v>139</v>
      </c>
      <c r="I89" s="82"/>
      <c r="J89" s="24"/>
      <c r="K89" s="82"/>
      <c r="L89" s="82"/>
      <c r="M89" s="82"/>
      <c r="N89" s="82"/>
      <c r="O89" s="82"/>
      <c r="P89" s="82"/>
      <c r="Q89" s="20">
        <f t="shared" si="8"/>
        <v>0</v>
      </c>
      <c r="R89" s="113" t="s">
        <v>192</v>
      </c>
      <c r="S89" s="1" t="e">
        <f t="shared" si="9"/>
        <v>#DIV/0!</v>
      </c>
    </row>
    <row r="90" spans="1:19" ht="18" customHeight="1">
      <c r="A90" s="75">
        <v>4607</v>
      </c>
      <c r="B90" s="76" t="s">
        <v>142</v>
      </c>
      <c r="C90" s="11">
        <v>5000</v>
      </c>
      <c r="D90" s="11">
        <v>0</v>
      </c>
      <c r="E90" s="7">
        <f t="shared" si="6"/>
        <v>5000</v>
      </c>
      <c r="F90" s="12">
        <v>0.75</v>
      </c>
      <c r="G90" s="10">
        <f t="shared" si="10"/>
        <v>3750</v>
      </c>
      <c r="H90" s="18" t="s">
        <v>133</v>
      </c>
      <c r="I90" s="43">
        <v>100</v>
      </c>
      <c r="J90" s="19">
        <f t="shared" si="7"/>
        <v>50</v>
      </c>
      <c r="K90" s="43"/>
      <c r="L90" s="43"/>
      <c r="M90" s="43"/>
      <c r="N90" s="43">
        <v>47</v>
      </c>
      <c r="O90" s="43">
        <v>34</v>
      </c>
      <c r="P90" s="43">
        <v>34.5</v>
      </c>
      <c r="Q90" s="20">
        <f t="shared" si="8"/>
        <v>2.7565499999999998</v>
      </c>
      <c r="R90" s="113" t="s">
        <v>193</v>
      </c>
      <c r="S90" s="1">
        <f t="shared" si="9"/>
        <v>0</v>
      </c>
    </row>
    <row r="91" spans="1:19" ht="18" customHeight="1">
      <c r="A91" s="75">
        <v>13314</v>
      </c>
      <c r="B91" s="103" t="s">
        <v>143</v>
      </c>
      <c r="C91" s="88">
        <v>2000</v>
      </c>
      <c r="D91" s="88">
        <v>200</v>
      </c>
      <c r="E91" s="85">
        <f t="shared" si="6"/>
        <v>1800</v>
      </c>
      <c r="F91" s="12">
        <v>1.25</v>
      </c>
      <c r="G91" s="10">
        <f t="shared" si="10"/>
        <v>2500</v>
      </c>
      <c r="H91" s="18" t="s">
        <v>133</v>
      </c>
      <c r="I91" s="43">
        <v>100</v>
      </c>
      <c r="J91" s="19">
        <f t="shared" si="7"/>
        <v>20</v>
      </c>
      <c r="K91" s="43"/>
      <c r="L91" s="43"/>
      <c r="M91" s="43"/>
      <c r="N91" s="43">
        <v>47</v>
      </c>
      <c r="O91" s="43">
        <v>34</v>
      </c>
      <c r="P91" s="43">
        <v>34.5</v>
      </c>
      <c r="Q91" s="20">
        <f t="shared" si="8"/>
        <v>1.1026199999999999</v>
      </c>
      <c r="R91" s="113" t="s">
        <v>194</v>
      </c>
      <c r="S91" s="1">
        <f t="shared" si="9"/>
        <v>2</v>
      </c>
    </row>
    <row r="92" spans="1:19">
      <c r="A92" s="83"/>
      <c r="B92" s="43" t="s">
        <v>176</v>
      </c>
      <c r="C92" s="83">
        <v>10000</v>
      </c>
      <c r="D92" s="83">
        <v>0</v>
      </c>
      <c r="E92" s="7">
        <f t="shared" si="6"/>
        <v>10000</v>
      </c>
      <c r="F92" s="83">
        <v>0.11</v>
      </c>
      <c r="G92" s="43">
        <f t="shared" si="10"/>
        <v>1100</v>
      </c>
      <c r="H92" s="43"/>
      <c r="I92" s="43">
        <v>1500</v>
      </c>
      <c r="J92" s="94">
        <v>6</v>
      </c>
      <c r="K92" s="43"/>
      <c r="L92" s="43"/>
      <c r="M92" s="43"/>
      <c r="N92" s="43">
        <v>47</v>
      </c>
      <c r="O92" s="94">
        <v>37</v>
      </c>
      <c r="P92" s="94">
        <v>24.5</v>
      </c>
      <c r="Q92" s="20">
        <f t="shared" si="8"/>
        <v>0.255633</v>
      </c>
      <c r="R92" s="113" t="s">
        <v>195</v>
      </c>
      <c r="S92" s="1">
        <f t="shared" si="9"/>
        <v>0</v>
      </c>
    </row>
    <row r="93" spans="1:19">
      <c r="B93" s="43" t="s">
        <v>176</v>
      </c>
      <c r="C93" s="83"/>
      <c r="D93" s="83"/>
      <c r="E93" s="83"/>
      <c r="F93" s="83"/>
      <c r="G93" s="83"/>
      <c r="H93" s="83"/>
      <c r="I93" s="43">
        <v>1000</v>
      </c>
      <c r="J93" s="94">
        <v>1</v>
      </c>
      <c r="K93" s="43"/>
      <c r="L93" s="43"/>
      <c r="M93" s="43"/>
      <c r="N93" s="43">
        <v>47</v>
      </c>
      <c r="O93" s="94">
        <v>37</v>
      </c>
      <c r="P93" s="94">
        <v>24.5</v>
      </c>
      <c r="Q93" s="20">
        <f t="shared" si="8"/>
        <v>4.2605499999999998E-2</v>
      </c>
      <c r="R93" s="20"/>
      <c r="S93" s="1">
        <f t="shared" si="9"/>
        <v>0</v>
      </c>
    </row>
    <row r="94" spans="1:19">
      <c r="Q94" s="44">
        <f>SUM(Q11:Q93)</f>
        <v>79.403519246666676</v>
      </c>
    </row>
  </sheetData>
  <mergeCells count="6">
    <mergeCell ref="C9:G9"/>
    <mergeCell ref="B1:O2"/>
    <mergeCell ref="B4:O4"/>
    <mergeCell ref="B5:O5"/>
    <mergeCell ref="B6:O6"/>
    <mergeCell ref="B7:O7"/>
  </mergeCells>
  <phoneticPr fontId="9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4"/>
  <sheetViews>
    <sheetView tabSelected="1" workbookViewId="0">
      <selection activeCell="F41" sqref="F41"/>
    </sheetView>
  </sheetViews>
  <sheetFormatPr defaultColWidth="9" defaultRowHeight="15"/>
  <cols>
    <col min="1" max="1" width="7" style="84" customWidth="1"/>
    <col min="2" max="2" width="40.5703125" style="44" customWidth="1"/>
    <col min="3" max="3" width="4.7109375" style="84" customWidth="1"/>
    <col min="4" max="4" width="4.5703125" style="44" customWidth="1"/>
    <col min="5" max="5" width="3.85546875" style="44" customWidth="1"/>
    <col min="6" max="6" width="4.85546875" style="44" customWidth="1"/>
    <col min="7" max="7" width="6.42578125" style="44" customWidth="1"/>
    <col min="8" max="8" width="5.5703125" style="44" customWidth="1"/>
    <col min="9" max="9" width="5.140625" style="44" customWidth="1"/>
    <col min="10" max="10" width="6" style="44" customWidth="1"/>
    <col min="11" max="11" width="6.42578125" style="44" customWidth="1"/>
    <col min="12" max="12" width="9.5703125" style="44" customWidth="1"/>
    <col min="13" max="13" width="20.5703125" style="44" customWidth="1"/>
    <col min="14" max="16384" width="9" style="44"/>
  </cols>
  <sheetData>
    <row r="1" spans="1:16378" s="121" customFormat="1" ht="37.5" customHeight="1">
      <c r="A1" s="28"/>
      <c r="B1" s="140" t="s">
        <v>144</v>
      </c>
      <c r="C1" s="140"/>
      <c r="D1" s="140"/>
      <c r="E1" s="140"/>
      <c r="F1" s="140"/>
      <c r="G1" s="140"/>
      <c r="H1" s="140"/>
      <c r="I1" s="140"/>
      <c r="J1" s="140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</row>
    <row r="2" spans="1:16378" s="121" customFormat="1" ht="36" customHeight="1">
      <c r="A2" s="28"/>
      <c r="B2" s="140"/>
      <c r="C2" s="140"/>
      <c r="D2" s="140"/>
      <c r="E2" s="140"/>
      <c r="F2" s="140"/>
      <c r="G2" s="140"/>
      <c r="H2" s="140"/>
      <c r="I2" s="140"/>
      <c r="J2" s="140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</row>
    <row r="3" spans="1:16378" s="121" customFormat="1" ht="29.25" customHeight="1">
      <c r="A3" s="28"/>
      <c r="B3" s="137" t="s">
        <v>145</v>
      </c>
      <c r="C3" s="137"/>
      <c r="D3" s="137"/>
      <c r="E3" s="137"/>
      <c r="F3" s="137"/>
      <c r="G3" s="137"/>
      <c r="H3" s="137"/>
      <c r="I3" s="137"/>
      <c r="J3" s="13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</row>
    <row r="4" spans="1:16378" s="121" customFormat="1" ht="16.5" customHeight="1">
      <c r="A4" s="28"/>
      <c r="B4" s="137" t="s">
        <v>146</v>
      </c>
      <c r="C4" s="137"/>
      <c r="D4" s="137"/>
      <c r="E4" s="137"/>
      <c r="F4" s="137"/>
      <c r="G4" s="137"/>
      <c r="H4" s="137"/>
      <c r="I4" s="137"/>
      <c r="J4" s="13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</row>
    <row r="5" spans="1:16378" s="121" customFormat="1" ht="15.75" customHeight="1">
      <c r="A5" s="28"/>
      <c r="B5" s="137" t="s">
        <v>147</v>
      </c>
      <c r="C5" s="137"/>
      <c r="D5" s="137"/>
      <c r="E5" s="137"/>
      <c r="F5" s="137"/>
      <c r="G5" s="137"/>
      <c r="H5" s="137"/>
      <c r="I5" s="137"/>
      <c r="J5" s="13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</row>
    <row r="6" spans="1:16378" s="34" customFormat="1" ht="23.25" customHeight="1">
      <c r="B6" s="138" t="s">
        <v>148</v>
      </c>
      <c r="C6" s="138"/>
      <c r="D6" s="138"/>
      <c r="E6" s="138"/>
      <c r="F6" s="138"/>
      <c r="G6" s="138"/>
      <c r="H6" s="138"/>
      <c r="I6" s="138"/>
      <c r="J6" s="138"/>
    </row>
    <row r="7" spans="1:16378" s="34" customFormat="1" ht="30" customHeight="1">
      <c r="B7" s="120"/>
      <c r="C7" s="139" t="s">
        <v>219</v>
      </c>
      <c r="D7" s="139"/>
      <c r="E7" s="139"/>
      <c r="F7" s="139"/>
      <c r="G7" s="139"/>
      <c r="H7" s="139"/>
      <c r="I7" s="120"/>
      <c r="J7" s="120"/>
    </row>
    <row r="8" spans="1:16378" s="121" customFormat="1" ht="23.25" customHeight="1">
      <c r="A8" s="38"/>
      <c r="B8" s="39"/>
      <c r="C8" s="135" t="s">
        <v>218</v>
      </c>
      <c r="D8" s="135"/>
      <c r="E8" s="135"/>
      <c r="F8" s="135"/>
      <c r="G8" s="135"/>
      <c r="H8" s="41"/>
      <c r="I8" s="39"/>
      <c r="J8" s="39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</row>
    <row r="9" spans="1:16378" ht="45">
      <c r="A9" s="122" t="s">
        <v>1</v>
      </c>
      <c r="B9" s="114" t="s">
        <v>2</v>
      </c>
      <c r="C9" s="122" t="s">
        <v>215</v>
      </c>
      <c r="D9" s="123" t="s">
        <v>199</v>
      </c>
      <c r="E9" s="123" t="s">
        <v>200</v>
      </c>
      <c r="F9" s="123" t="s">
        <v>201</v>
      </c>
      <c r="G9" s="123" t="s">
        <v>202</v>
      </c>
      <c r="H9" s="43" t="s">
        <v>203</v>
      </c>
      <c r="I9" s="43" t="s">
        <v>204</v>
      </c>
      <c r="J9" s="43" t="s">
        <v>205</v>
      </c>
      <c r="K9" s="43" t="s">
        <v>206</v>
      </c>
      <c r="L9" s="117" t="s">
        <v>216</v>
      </c>
      <c r="M9" s="43" t="s">
        <v>207</v>
      </c>
    </row>
    <row r="10" spans="1:16378" ht="17.25" customHeight="1">
      <c r="A10" s="115" t="s">
        <v>68</v>
      </c>
      <c r="B10" s="118" t="s">
        <v>214</v>
      </c>
      <c r="C10" s="114">
        <v>3000</v>
      </c>
      <c r="D10" s="43">
        <v>100</v>
      </c>
      <c r="E10" s="123">
        <f t="shared" ref="E10:E26" si="0">C10/D10</f>
        <v>30</v>
      </c>
      <c r="F10" s="43">
        <f>G10-1</f>
        <v>9.5</v>
      </c>
      <c r="G10" s="43">
        <v>10.5</v>
      </c>
      <c r="H10" s="43">
        <f t="shared" ref="H10:H31" si="1">G10*E10</f>
        <v>315</v>
      </c>
      <c r="I10" s="43">
        <v>52.5</v>
      </c>
      <c r="J10" s="43">
        <v>35.5</v>
      </c>
      <c r="K10" s="43">
        <v>40.5</v>
      </c>
      <c r="L10" s="123">
        <f t="shared" ref="L10:L31" si="2">K10*J10*I10*E10/1000000</f>
        <v>2.2644562499999998</v>
      </c>
      <c r="M10" s="123" t="s">
        <v>213</v>
      </c>
    </row>
    <row r="11" spans="1:16378" s="29" customFormat="1">
      <c r="A11" s="124" t="s">
        <v>14</v>
      </c>
      <c r="B11" s="125" t="s">
        <v>15</v>
      </c>
      <c r="C11" s="114">
        <v>300</v>
      </c>
      <c r="D11" s="123">
        <v>100</v>
      </c>
      <c r="E11" s="123">
        <f t="shared" si="0"/>
        <v>3</v>
      </c>
      <c r="F11" s="43">
        <f t="shared" ref="F11:F31" si="3">G11-1</f>
        <v>8.3000000000000007</v>
      </c>
      <c r="G11" s="123">
        <v>9.3000000000000007</v>
      </c>
      <c r="H11" s="43">
        <f t="shared" si="1"/>
        <v>27.900000000000002</v>
      </c>
      <c r="I11" s="123">
        <v>67</v>
      </c>
      <c r="J11" s="123">
        <v>36.5</v>
      </c>
      <c r="K11" s="123">
        <v>41</v>
      </c>
      <c r="L11" s="123">
        <f t="shared" si="2"/>
        <v>0.30079650000000002</v>
      </c>
      <c r="M11" s="123" t="s">
        <v>212</v>
      </c>
    </row>
    <row r="12" spans="1:16378" ht="17.25" customHeight="1">
      <c r="A12" s="115" t="s">
        <v>52</v>
      </c>
      <c r="B12" s="118" t="s">
        <v>52</v>
      </c>
      <c r="C12" s="114">
        <v>200</v>
      </c>
      <c r="D12" s="43">
        <v>100</v>
      </c>
      <c r="E12" s="123">
        <f t="shared" si="0"/>
        <v>2</v>
      </c>
      <c r="F12" s="43">
        <f t="shared" si="3"/>
        <v>7</v>
      </c>
      <c r="G12" s="43">
        <v>8</v>
      </c>
      <c r="H12" s="43">
        <f t="shared" si="1"/>
        <v>16</v>
      </c>
      <c r="I12" s="43">
        <v>52.5</v>
      </c>
      <c r="J12" s="43">
        <v>35.5</v>
      </c>
      <c r="K12" s="43">
        <v>40.5</v>
      </c>
      <c r="L12" s="123">
        <f t="shared" si="2"/>
        <v>0.15096375000000001</v>
      </c>
      <c r="M12" s="123" t="s">
        <v>213</v>
      </c>
    </row>
    <row r="13" spans="1:16378" ht="17.25" customHeight="1">
      <c r="A13" s="115" t="s">
        <v>53</v>
      </c>
      <c r="B13" s="118" t="s">
        <v>54</v>
      </c>
      <c r="C13" s="114">
        <v>200</v>
      </c>
      <c r="D13" s="43">
        <v>100</v>
      </c>
      <c r="E13" s="123">
        <f t="shared" si="0"/>
        <v>2</v>
      </c>
      <c r="F13" s="43">
        <f t="shared" si="3"/>
        <v>7.5</v>
      </c>
      <c r="G13" s="43">
        <v>8.5</v>
      </c>
      <c r="H13" s="43">
        <f t="shared" si="1"/>
        <v>17</v>
      </c>
      <c r="I13" s="43">
        <v>52.5</v>
      </c>
      <c r="J13" s="43">
        <v>35.5</v>
      </c>
      <c r="K13" s="43">
        <v>40.5</v>
      </c>
      <c r="L13" s="123">
        <f t="shared" si="2"/>
        <v>0.15096375000000001</v>
      </c>
      <c r="M13" s="123" t="s">
        <v>213</v>
      </c>
    </row>
    <row r="14" spans="1:16378" ht="17.25" customHeight="1">
      <c r="A14" s="115" t="s">
        <v>61</v>
      </c>
      <c r="B14" s="118" t="s">
        <v>62</v>
      </c>
      <c r="C14" s="53">
        <v>1500</v>
      </c>
      <c r="D14" s="43">
        <v>250</v>
      </c>
      <c r="E14" s="123">
        <f t="shared" si="0"/>
        <v>6</v>
      </c>
      <c r="F14" s="43">
        <f t="shared" si="3"/>
        <v>12</v>
      </c>
      <c r="G14" s="43">
        <v>13</v>
      </c>
      <c r="H14" s="43">
        <f t="shared" si="1"/>
        <v>78</v>
      </c>
      <c r="I14" s="43">
        <v>60</v>
      </c>
      <c r="J14" s="43">
        <v>37</v>
      </c>
      <c r="K14" s="43">
        <v>43</v>
      </c>
      <c r="L14" s="123">
        <f t="shared" si="2"/>
        <v>0.57276000000000005</v>
      </c>
      <c r="M14" s="123" t="s">
        <v>213</v>
      </c>
    </row>
    <row r="15" spans="1:16378" ht="17.25" customHeight="1">
      <c r="A15" s="115" t="s">
        <v>64</v>
      </c>
      <c r="B15" s="118" t="s">
        <v>65</v>
      </c>
      <c r="C15" s="53">
        <v>1000</v>
      </c>
      <c r="D15" s="43">
        <v>100</v>
      </c>
      <c r="E15" s="123">
        <f t="shared" si="0"/>
        <v>10</v>
      </c>
      <c r="F15" s="43">
        <f t="shared" si="3"/>
        <v>7.5</v>
      </c>
      <c r="G15" s="43">
        <v>8.5</v>
      </c>
      <c r="H15" s="43">
        <f t="shared" si="1"/>
        <v>85</v>
      </c>
      <c r="I15" s="43">
        <v>52.5</v>
      </c>
      <c r="J15" s="43">
        <v>35.5</v>
      </c>
      <c r="K15" s="43">
        <v>40.5</v>
      </c>
      <c r="L15" s="123">
        <f t="shared" si="2"/>
        <v>0.75481874999999998</v>
      </c>
      <c r="M15" s="123" t="s">
        <v>213</v>
      </c>
    </row>
    <row r="16" spans="1:16378" ht="17.25" customHeight="1">
      <c r="A16" s="115" t="s">
        <v>66</v>
      </c>
      <c r="B16" s="118" t="s">
        <v>67</v>
      </c>
      <c r="C16" s="53">
        <v>1500</v>
      </c>
      <c r="D16" s="43">
        <v>250</v>
      </c>
      <c r="E16" s="123">
        <f t="shared" si="0"/>
        <v>6</v>
      </c>
      <c r="F16" s="43">
        <f t="shared" si="3"/>
        <v>16</v>
      </c>
      <c r="G16" s="43">
        <v>17</v>
      </c>
      <c r="H16" s="43">
        <f t="shared" si="1"/>
        <v>102</v>
      </c>
      <c r="I16" s="43">
        <v>60</v>
      </c>
      <c r="J16" s="43">
        <v>37</v>
      </c>
      <c r="K16" s="43">
        <v>43</v>
      </c>
      <c r="L16" s="123">
        <f t="shared" si="2"/>
        <v>0.57276000000000005</v>
      </c>
      <c r="M16" s="123" t="s">
        <v>213</v>
      </c>
    </row>
    <row r="17" spans="1:13" ht="17.25" customHeight="1">
      <c r="A17" s="43"/>
      <c r="B17" s="132" t="s">
        <v>69</v>
      </c>
      <c r="C17" s="114">
        <v>500</v>
      </c>
      <c r="D17" s="43">
        <v>100</v>
      </c>
      <c r="E17" s="123">
        <f t="shared" si="0"/>
        <v>5</v>
      </c>
      <c r="F17" s="43">
        <f t="shared" si="3"/>
        <v>10.5</v>
      </c>
      <c r="G17" s="43">
        <v>11.5</v>
      </c>
      <c r="H17" s="43">
        <f t="shared" si="1"/>
        <v>57.5</v>
      </c>
      <c r="I17" s="43">
        <v>52.5</v>
      </c>
      <c r="J17" s="43">
        <v>35.5</v>
      </c>
      <c r="K17" s="43">
        <v>40.5</v>
      </c>
      <c r="L17" s="123">
        <f t="shared" si="2"/>
        <v>0.37740937499999999</v>
      </c>
      <c r="M17" s="123" t="s">
        <v>213</v>
      </c>
    </row>
    <row r="18" spans="1:13" ht="17.25" customHeight="1">
      <c r="A18" s="43"/>
      <c r="B18" s="132" t="s">
        <v>71</v>
      </c>
      <c r="C18" s="114">
        <v>500</v>
      </c>
      <c r="D18" s="43">
        <v>100</v>
      </c>
      <c r="E18" s="123">
        <f t="shared" si="0"/>
        <v>5</v>
      </c>
      <c r="F18" s="43">
        <f t="shared" si="3"/>
        <v>9</v>
      </c>
      <c r="G18" s="43">
        <v>10</v>
      </c>
      <c r="H18" s="43">
        <f t="shared" si="1"/>
        <v>50</v>
      </c>
      <c r="I18" s="43">
        <v>52.5</v>
      </c>
      <c r="J18" s="43">
        <v>35.5</v>
      </c>
      <c r="K18" s="43">
        <v>40.5</v>
      </c>
      <c r="L18" s="123">
        <f t="shared" si="2"/>
        <v>0.37740937499999999</v>
      </c>
      <c r="M18" s="123" t="s">
        <v>213</v>
      </c>
    </row>
    <row r="19" spans="1:13" ht="17.25" customHeight="1">
      <c r="A19" s="118" t="s">
        <v>72</v>
      </c>
      <c r="B19" s="133" t="s">
        <v>73</v>
      </c>
      <c r="C19" s="114">
        <v>300</v>
      </c>
      <c r="D19" s="43">
        <v>100</v>
      </c>
      <c r="E19" s="123">
        <f t="shared" si="0"/>
        <v>3</v>
      </c>
      <c r="F19" s="43">
        <f t="shared" si="3"/>
        <v>6.65</v>
      </c>
      <c r="G19" s="43">
        <v>7.65</v>
      </c>
      <c r="H19" s="43">
        <f t="shared" si="1"/>
        <v>22.950000000000003</v>
      </c>
      <c r="I19" s="43">
        <v>52.5</v>
      </c>
      <c r="J19" s="43">
        <v>35.5</v>
      </c>
      <c r="K19" s="43">
        <v>40.5</v>
      </c>
      <c r="L19" s="123">
        <f t="shared" si="2"/>
        <v>0.22644562500000001</v>
      </c>
      <c r="M19" s="123" t="s">
        <v>213</v>
      </c>
    </row>
    <row r="20" spans="1:13" ht="17.25" customHeight="1">
      <c r="A20" s="118" t="s">
        <v>80</v>
      </c>
      <c r="B20" s="133" t="s">
        <v>81</v>
      </c>
      <c r="C20" s="114">
        <v>100</v>
      </c>
      <c r="D20" s="43">
        <v>100</v>
      </c>
      <c r="E20" s="123">
        <f t="shared" si="0"/>
        <v>1</v>
      </c>
      <c r="F20" s="43">
        <f t="shared" si="3"/>
        <v>7.6999999999999993</v>
      </c>
      <c r="G20" s="43">
        <v>8.6999999999999993</v>
      </c>
      <c r="H20" s="43">
        <f t="shared" si="1"/>
        <v>8.6999999999999993</v>
      </c>
      <c r="I20" s="43">
        <v>47</v>
      </c>
      <c r="J20" s="43">
        <v>32</v>
      </c>
      <c r="K20" s="43">
        <v>28.5</v>
      </c>
      <c r="L20" s="123">
        <f t="shared" si="2"/>
        <v>4.2863999999999999E-2</v>
      </c>
      <c r="M20" s="123" t="s">
        <v>213</v>
      </c>
    </row>
    <row r="21" spans="1:13" ht="17.25" customHeight="1">
      <c r="A21" s="118" t="s">
        <v>83</v>
      </c>
      <c r="B21" s="133" t="s">
        <v>84</v>
      </c>
      <c r="C21" s="114">
        <v>500</v>
      </c>
      <c r="D21" s="43">
        <v>100</v>
      </c>
      <c r="E21" s="123">
        <f t="shared" si="0"/>
        <v>5</v>
      </c>
      <c r="F21" s="43">
        <f t="shared" si="3"/>
        <v>7</v>
      </c>
      <c r="G21" s="43">
        <v>8</v>
      </c>
      <c r="H21" s="43">
        <f t="shared" si="1"/>
        <v>40</v>
      </c>
      <c r="I21" s="43">
        <v>52.5</v>
      </c>
      <c r="J21" s="43">
        <v>35.5</v>
      </c>
      <c r="K21" s="43">
        <v>40.5</v>
      </c>
      <c r="L21" s="123">
        <f t="shared" si="2"/>
        <v>0.37740937499999999</v>
      </c>
      <c r="M21" s="123" t="s">
        <v>213</v>
      </c>
    </row>
    <row r="22" spans="1:13" ht="17.25" customHeight="1">
      <c r="A22" s="118" t="s">
        <v>99</v>
      </c>
      <c r="B22" s="133" t="s">
        <v>100</v>
      </c>
      <c r="C22" s="114">
        <v>500</v>
      </c>
      <c r="D22" s="43">
        <v>500</v>
      </c>
      <c r="E22" s="123">
        <f t="shared" si="0"/>
        <v>1</v>
      </c>
      <c r="F22" s="43">
        <f t="shared" si="3"/>
        <v>26.3</v>
      </c>
      <c r="G22" s="43">
        <v>27.3</v>
      </c>
      <c r="H22" s="43">
        <f t="shared" si="1"/>
        <v>27.3</v>
      </c>
      <c r="I22" s="43">
        <v>57</v>
      </c>
      <c r="J22" s="43">
        <v>50</v>
      </c>
      <c r="K22" s="43">
        <v>38</v>
      </c>
      <c r="L22" s="123">
        <f t="shared" si="2"/>
        <v>0.10829999999999999</v>
      </c>
      <c r="M22" s="123" t="s">
        <v>213</v>
      </c>
    </row>
    <row r="23" spans="1:13" ht="17.25" customHeight="1">
      <c r="A23" s="118" t="s">
        <v>105</v>
      </c>
      <c r="B23" s="65" t="s">
        <v>106</v>
      </c>
      <c r="C23" s="114">
        <v>500</v>
      </c>
      <c r="D23" s="43">
        <v>100</v>
      </c>
      <c r="E23" s="123">
        <f t="shared" si="0"/>
        <v>5</v>
      </c>
      <c r="F23" s="43">
        <f t="shared" si="3"/>
        <v>5</v>
      </c>
      <c r="G23" s="43">
        <v>6</v>
      </c>
      <c r="H23" s="43">
        <f t="shared" si="1"/>
        <v>30</v>
      </c>
      <c r="I23" s="43">
        <v>52.5</v>
      </c>
      <c r="J23" s="43">
        <v>35.5</v>
      </c>
      <c r="K23" s="43">
        <v>40.5</v>
      </c>
      <c r="L23" s="123">
        <f t="shared" si="2"/>
        <v>0.37740937499999999</v>
      </c>
      <c r="M23" s="123" t="s">
        <v>213</v>
      </c>
    </row>
    <row r="24" spans="1:13" ht="20.25" customHeight="1">
      <c r="A24" s="43"/>
      <c r="B24" s="132" t="s">
        <v>123</v>
      </c>
      <c r="C24" s="114">
        <v>400</v>
      </c>
      <c r="D24" s="43">
        <v>100</v>
      </c>
      <c r="E24" s="123">
        <f t="shared" si="0"/>
        <v>4</v>
      </c>
      <c r="F24" s="43">
        <f t="shared" si="3"/>
        <v>5.5</v>
      </c>
      <c r="G24" s="43">
        <v>6.5</v>
      </c>
      <c r="H24" s="43">
        <f t="shared" si="1"/>
        <v>26</v>
      </c>
      <c r="I24" s="43">
        <v>52.5</v>
      </c>
      <c r="J24" s="43">
        <v>35.5</v>
      </c>
      <c r="K24" s="43">
        <v>40.5</v>
      </c>
      <c r="L24" s="123">
        <f t="shared" si="2"/>
        <v>0.30192750000000002</v>
      </c>
      <c r="M24" s="123" t="s">
        <v>213</v>
      </c>
    </row>
    <row r="25" spans="1:13" ht="17.25" customHeight="1">
      <c r="A25" s="116">
        <v>22687</v>
      </c>
      <c r="B25" s="126" t="s">
        <v>163</v>
      </c>
      <c r="C25" s="114">
        <v>300</v>
      </c>
      <c r="D25" s="43">
        <v>100</v>
      </c>
      <c r="E25" s="123">
        <f t="shared" si="0"/>
        <v>3</v>
      </c>
      <c r="F25" s="43">
        <f t="shared" si="3"/>
        <v>4</v>
      </c>
      <c r="G25" s="43">
        <v>5</v>
      </c>
      <c r="H25" s="43">
        <f t="shared" si="1"/>
        <v>15</v>
      </c>
      <c r="I25" s="43">
        <v>47</v>
      </c>
      <c r="J25" s="43">
        <v>34</v>
      </c>
      <c r="K25" s="123">
        <v>37.5</v>
      </c>
      <c r="L25" s="123">
        <f t="shared" si="2"/>
        <v>0.17977499999999999</v>
      </c>
      <c r="M25" s="123" t="s">
        <v>208</v>
      </c>
    </row>
    <row r="26" spans="1:13" ht="17.25" customHeight="1">
      <c r="A26" s="127">
        <v>4929</v>
      </c>
      <c r="B26" s="128" t="s">
        <v>220</v>
      </c>
      <c r="C26" s="114">
        <v>600</v>
      </c>
      <c r="D26" s="43">
        <v>200</v>
      </c>
      <c r="E26" s="123">
        <f t="shared" si="0"/>
        <v>3</v>
      </c>
      <c r="F26" s="43">
        <f t="shared" si="3"/>
        <v>13.5</v>
      </c>
      <c r="G26" s="43">
        <v>14.5</v>
      </c>
      <c r="H26" s="43">
        <f t="shared" si="1"/>
        <v>43.5</v>
      </c>
      <c r="I26" s="43">
        <v>60</v>
      </c>
      <c r="J26" s="43">
        <v>39.5</v>
      </c>
      <c r="K26" s="43">
        <v>55</v>
      </c>
      <c r="L26" s="123">
        <f t="shared" si="2"/>
        <v>0.39105000000000001</v>
      </c>
      <c r="M26" s="123" t="s">
        <v>209</v>
      </c>
    </row>
    <row r="27" spans="1:13" ht="17.25" customHeight="1">
      <c r="A27" s="127">
        <v>17237</v>
      </c>
      <c r="B27" s="128" t="s">
        <v>137</v>
      </c>
      <c r="C27" s="114">
        <v>1000</v>
      </c>
      <c r="D27" s="43">
        <v>250</v>
      </c>
      <c r="E27" s="123">
        <v>4</v>
      </c>
      <c r="F27" s="43">
        <f t="shared" si="3"/>
        <v>17.600000000000001</v>
      </c>
      <c r="G27" s="43">
        <v>18.600000000000001</v>
      </c>
      <c r="H27" s="43">
        <f t="shared" si="1"/>
        <v>74.400000000000006</v>
      </c>
      <c r="I27" s="43">
        <v>51</v>
      </c>
      <c r="J27" s="43">
        <v>35.5</v>
      </c>
      <c r="K27" s="43">
        <v>35.5</v>
      </c>
      <c r="L27" s="123">
        <f t="shared" si="2"/>
        <v>0.25709100000000001</v>
      </c>
      <c r="M27" s="123" t="s">
        <v>210</v>
      </c>
    </row>
    <row r="28" spans="1:13" ht="17.25" customHeight="1">
      <c r="A28" s="127">
        <v>13314</v>
      </c>
      <c r="B28" s="128" t="s">
        <v>143</v>
      </c>
      <c r="C28" s="114">
        <v>200</v>
      </c>
      <c r="D28" s="43">
        <v>100</v>
      </c>
      <c r="E28" s="123">
        <f>C28/D28</f>
        <v>2</v>
      </c>
      <c r="F28" s="43">
        <f t="shared" si="3"/>
        <v>7</v>
      </c>
      <c r="G28" s="43">
        <v>8</v>
      </c>
      <c r="H28" s="43">
        <f t="shared" si="1"/>
        <v>16</v>
      </c>
      <c r="I28" s="43">
        <v>47</v>
      </c>
      <c r="J28" s="43">
        <v>34</v>
      </c>
      <c r="K28" s="123">
        <v>37.5</v>
      </c>
      <c r="L28" s="123">
        <f t="shared" si="2"/>
        <v>0.11985</v>
      </c>
      <c r="M28" s="123" t="s">
        <v>211</v>
      </c>
    </row>
    <row r="29" spans="1:13" s="29" customFormat="1" ht="17.25" customHeight="1">
      <c r="A29" s="129" t="s">
        <v>37</v>
      </c>
      <c r="B29" s="130" t="s">
        <v>221</v>
      </c>
      <c r="C29" s="131">
        <v>500</v>
      </c>
      <c r="D29" s="123">
        <v>100</v>
      </c>
      <c r="E29" s="123">
        <f>C29/D29</f>
        <v>5</v>
      </c>
      <c r="F29" s="43">
        <f t="shared" si="3"/>
        <v>11.5</v>
      </c>
      <c r="G29" s="123">
        <v>12.5</v>
      </c>
      <c r="H29" s="43">
        <f t="shared" si="1"/>
        <v>62.5</v>
      </c>
      <c r="I29" s="123">
        <v>67</v>
      </c>
      <c r="J29" s="123">
        <v>36.5</v>
      </c>
      <c r="K29" s="123">
        <v>41</v>
      </c>
      <c r="L29" s="123">
        <f t="shared" si="2"/>
        <v>0.50132750000000004</v>
      </c>
      <c r="M29" s="123" t="s">
        <v>212</v>
      </c>
    </row>
    <row r="30" spans="1:13" s="29" customFormat="1" ht="17.25" customHeight="1">
      <c r="A30" s="124" t="s">
        <v>18</v>
      </c>
      <c r="B30" s="125" t="s">
        <v>222</v>
      </c>
      <c r="C30" s="114">
        <v>100</v>
      </c>
      <c r="D30" s="123">
        <v>20</v>
      </c>
      <c r="E30" s="123">
        <f>C30/D30</f>
        <v>5</v>
      </c>
      <c r="F30" s="43">
        <f t="shared" si="3"/>
        <v>8.4</v>
      </c>
      <c r="G30" s="123">
        <v>9.4</v>
      </c>
      <c r="H30" s="43">
        <f t="shared" si="1"/>
        <v>47</v>
      </c>
      <c r="I30" s="123">
        <v>42.8</v>
      </c>
      <c r="J30" s="123">
        <v>31</v>
      </c>
      <c r="K30" s="123">
        <v>31.2</v>
      </c>
      <c r="L30" s="123">
        <f t="shared" si="2"/>
        <v>0.20698079999999999</v>
      </c>
      <c r="M30" s="123" t="s">
        <v>217</v>
      </c>
    </row>
    <row r="31" spans="1:13" ht="17.25" customHeight="1">
      <c r="A31" s="118" t="s">
        <v>102</v>
      </c>
      <c r="B31" s="118" t="s">
        <v>103</v>
      </c>
      <c r="C31" s="114">
        <v>200</v>
      </c>
      <c r="D31" s="119">
        <v>100</v>
      </c>
      <c r="E31" s="119">
        <v>2</v>
      </c>
      <c r="F31" s="43">
        <f t="shared" si="3"/>
        <v>5.5</v>
      </c>
      <c r="G31" s="43">
        <v>6.5</v>
      </c>
      <c r="H31" s="43">
        <f t="shared" si="1"/>
        <v>13</v>
      </c>
      <c r="I31" s="43">
        <v>52.5</v>
      </c>
      <c r="J31" s="43">
        <v>35.5</v>
      </c>
      <c r="K31" s="43">
        <v>40.5</v>
      </c>
      <c r="L31" s="123">
        <f t="shared" si="2"/>
        <v>0.15096375000000001</v>
      </c>
      <c r="M31" s="43" t="s">
        <v>223</v>
      </c>
    </row>
    <row r="32" spans="1:13">
      <c r="E32" s="44">
        <f>SUM(E10:E31)</f>
        <v>112</v>
      </c>
      <c r="H32" s="44">
        <f>SUM(H10:H31)</f>
        <v>1174.75</v>
      </c>
      <c r="L32" s="44">
        <f>SUM(L10:L31)</f>
        <v>8.7637316749999989</v>
      </c>
    </row>
    <row r="34" spans="2:2">
      <c r="B34" s="134" t="s">
        <v>224</v>
      </c>
    </row>
  </sheetData>
  <mergeCells count="7">
    <mergeCell ref="C7:H7"/>
    <mergeCell ref="C8:G8"/>
    <mergeCell ref="B1:J2"/>
    <mergeCell ref="B3:J3"/>
    <mergeCell ref="B4:J4"/>
    <mergeCell ref="B5:J5"/>
    <mergeCell ref="B6:J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3单明细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ithalat</dc:creator>
  <cp:lastModifiedBy>Akif</cp:lastModifiedBy>
  <cp:lastPrinted>2017-01-19T06:57:06Z</cp:lastPrinted>
  <dcterms:created xsi:type="dcterms:W3CDTF">2016-03-26T08:33:00Z</dcterms:created>
  <dcterms:modified xsi:type="dcterms:W3CDTF">2017-01-26T07:52:43Z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