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0455"/>
  </bookViews>
  <sheets>
    <sheet name="Packing list" sheetId="5" r:id="rId1"/>
  </sheets>
  <calcPr calcId="145621"/>
</workbook>
</file>

<file path=xl/calcChain.xml><?xml version="1.0" encoding="utf-8"?>
<calcChain xmlns="http://schemas.openxmlformats.org/spreadsheetml/2006/main">
  <c r="M26" i="5" l="1"/>
  <c r="C41" i="5"/>
  <c r="M31" i="5"/>
  <c r="M30" i="5"/>
  <c r="M29" i="5"/>
  <c r="K30" i="5"/>
  <c r="K31" i="5"/>
  <c r="M28" i="5"/>
  <c r="D31" i="5"/>
  <c r="L31" i="5" s="1"/>
  <c r="D29" i="5"/>
  <c r="L29" i="5" s="1"/>
  <c r="D30" i="5"/>
  <c r="L30" i="5" s="1"/>
  <c r="D28" i="5"/>
  <c r="L28" i="5" s="1"/>
  <c r="M24" i="5"/>
  <c r="D22" i="5"/>
  <c r="K22" i="5" s="1"/>
  <c r="D23" i="5"/>
  <c r="K23" i="5" s="1"/>
  <c r="M19" i="5"/>
  <c r="D17" i="5"/>
  <c r="K17" i="5" s="1"/>
  <c r="D16" i="5"/>
  <c r="K16" i="5" s="1"/>
  <c r="D15" i="5"/>
  <c r="K15" i="5" s="1"/>
  <c r="K29" i="5" l="1"/>
  <c r="K28" i="5"/>
  <c r="M22" i="5"/>
  <c r="L15" i="5"/>
  <c r="L16" i="5"/>
  <c r="L22" i="5"/>
  <c r="L17" i="5"/>
  <c r="M23" i="5"/>
  <c r="L23" i="5"/>
  <c r="M16" i="5"/>
  <c r="M17" i="5"/>
  <c r="M15" i="5"/>
  <c r="D19" i="5" l="1"/>
  <c r="K40" i="5"/>
  <c r="L40" i="5"/>
  <c r="K38" i="5"/>
  <c r="L38" i="5"/>
  <c r="M38" i="5"/>
  <c r="D39" i="5"/>
  <c r="K39" i="5" s="1"/>
  <c r="M40" i="5"/>
  <c r="D37" i="5"/>
  <c r="L37" i="5" s="1"/>
  <c r="M35" i="5"/>
  <c r="D34" i="5"/>
  <c r="K34" i="5" s="1"/>
  <c r="D18" i="5"/>
  <c r="D21" i="5"/>
  <c r="D33" i="5"/>
  <c r="M33" i="5" s="1"/>
  <c r="D32" i="5"/>
  <c r="K32" i="5" s="1"/>
  <c r="M18" i="5" l="1"/>
  <c r="L18" i="5"/>
  <c r="L39" i="5"/>
  <c r="M39" i="5"/>
  <c r="K37" i="5"/>
  <c r="M37" i="5"/>
  <c r="M34" i="5"/>
  <c r="L34" i="5"/>
  <c r="K33" i="5"/>
  <c r="L33" i="5"/>
  <c r="M32" i="5"/>
  <c r="L32" i="5"/>
  <c r="K18" i="5"/>
  <c r="M21" i="5" l="1"/>
  <c r="K21" i="5"/>
  <c r="L21" i="5"/>
  <c r="D14" i="5"/>
  <c r="L14" i="5" l="1"/>
  <c r="D41" i="5"/>
  <c r="L41" i="5"/>
  <c r="M14" i="5"/>
  <c r="M41" i="5" s="1"/>
  <c r="K14" i="5"/>
  <c r="K41" i="5" s="1"/>
</calcChain>
</file>

<file path=xl/sharedStrings.xml><?xml version="1.0" encoding="utf-8"?>
<sst xmlns="http://schemas.openxmlformats.org/spreadsheetml/2006/main" count="78" uniqueCount="68">
  <si>
    <t>PACKING  LIST</t>
  </si>
  <si>
    <t>TO:</t>
  </si>
  <si>
    <t>DATE:</t>
  </si>
  <si>
    <t>INV. NO.</t>
  </si>
  <si>
    <t>ATTN:</t>
  </si>
  <si>
    <t>FROM :</t>
  </si>
  <si>
    <t>Description</t>
  </si>
  <si>
    <t>Qty. (Pcs)</t>
  </si>
  <si>
    <t>Ctns</t>
  </si>
  <si>
    <t>PC /CTN</t>
  </si>
  <si>
    <t xml:space="preserve"> Measurement(CM)</t>
  </si>
  <si>
    <t>G.W.</t>
  </si>
  <si>
    <t>N.W</t>
  </si>
  <si>
    <t>TTL G.W.</t>
  </si>
  <si>
    <t>TTL N.W</t>
  </si>
  <si>
    <t>CBM</t>
  </si>
  <si>
    <t>L</t>
  </si>
  <si>
    <t>W</t>
  </si>
  <si>
    <t>H</t>
  </si>
  <si>
    <t>(KGS/ctn)</t>
  </si>
  <si>
    <t>G-CELL TECHNOLOGY CO .,LTD</t>
    <phoneticPr fontId="9" type="noConversion"/>
  </si>
  <si>
    <t>TEL :86 755 2721 2193                FAX :86 755 2721 1747                MOBILE : 86 138 2321 0005</t>
    <phoneticPr fontId="9" type="noConversion"/>
  </si>
  <si>
    <t xml:space="preserve">ADDRESS : 3F , BUILDING 2ND ,WANDI INDUSTRIAL ZONE, XIKENG ROAD, GUANLAN STREET , SHENZHEN , CHINA </t>
    <phoneticPr fontId="9" type="noConversion"/>
  </si>
  <si>
    <t xml:space="preserve">Post code :518109 </t>
    <phoneticPr fontId="9" type="noConversion"/>
  </si>
  <si>
    <t>SHIRLEY LAU</t>
    <phoneticPr fontId="9" type="noConversion"/>
  </si>
  <si>
    <t>Carton NO</t>
    <phoneticPr fontId="9" type="noConversion"/>
  </si>
  <si>
    <t>Segment Bilgisayar Dış Tic. Ltd.Şti.</t>
    <phoneticPr fontId="9" type="noConversion"/>
  </si>
  <si>
    <t>Mr Tuncay</t>
    <phoneticPr fontId="9" type="noConversion"/>
  </si>
  <si>
    <r>
      <t>Kuştepe Mah. Şehit Er Cihan Namlı Cad</t>
    </r>
    <r>
      <rPr>
        <b/>
        <sz val="10"/>
        <rFont val="FangSong"/>
        <family val="3"/>
        <charset val="134"/>
      </rPr>
      <t>，</t>
    </r>
    <phoneticPr fontId="9" type="noConversion"/>
  </si>
  <si>
    <t>No:79/B,Mecidiyeköy/Şişli/İSTANBUL P.Kodu: 34387</t>
    <phoneticPr fontId="9" type="noConversion"/>
  </si>
  <si>
    <t>GC17SG002009</t>
    <phoneticPr fontId="9" type="noConversion"/>
  </si>
  <si>
    <t>GC17SG003018</t>
    <phoneticPr fontId="9" type="noConversion"/>
  </si>
  <si>
    <t>1-50</t>
    <phoneticPr fontId="9" type="noConversion"/>
  </si>
  <si>
    <t>IP-511 5000mAh power bank -- grey  with pkg</t>
    <phoneticPr fontId="9" type="noConversion"/>
  </si>
  <si>
    <t>IP-666 6000mAh power bank -without pkg</t>
    <phoneticPr fontId="9" type="noConversion"/>
  </si>
  <si>
    <t>1-33</t>
    <phoneticPr fontId="9" type="noConversion"/>
  </si>
  <si>
    <t>IP-511 5000mAh power bank -- red without pkg</t>
    <phoneticPr fontId="9" type="noConversion"/>
  </si>
  <si>
    <t>1-20</t>
    <phoneticPr fontId="9" type="noConversion"/>
  </si>
  <si>
    <t>1-101</t>
    <phoneticPr fontId="9" type="noConversion"/>
  </si>
  <si>
    <t>1-151</t>
    <phoneticPr fontId="9" type="noConversion"/>
  </si>
  <si>
    <t>IP-513 5000mAh power bank -grey with pkg</t>
    <phoneticPr fontId="9" type="noConversion"/>
  </si>
  <si>
    <t>1-40</t>
    <phoneticPr fontId="9" type="noConversion"/>
  </si>
  <si>
    <t>IP-513 5000mAh power bank -grey without pkg</t>
    <phoneticPr fontId="9" type="noConversion"/>
  </si>
  <si>
    <t>TOTAL :</t>
    <phoneticPr fontId="9" type="noConversion"/>
  </si>
  <si>
    <t>IP-G13  13000mAh power bank-black</t>
    <phoneticPr fontId="17" type="noConversion"/>
  </si>
  <si>
    <t>IP-511 5000mAh power bank -- grey without pkg</t>
    <phoneticPr fontId="9" type="noConversion"/>
  </si>
  <si>
    <t>IP-G7 7800mAh power bank --silver</t>
    <phoneticPr fontId="9" type="noConversion"/>
  </si>
  <si>
    <t>IP-666 6000mAh power bank -without pkg</t>
    <phoneticPr fontId="9" type="noConversion"/>
  </si>
  <si>
    <t>IP-666 6000mAh power bank -with pkg-black</t>
    <phoneticPr fontId="9" type="noConversion"/>
  </si>
  <si>
    <t>68</t>
    <phoneticPr fontId="9" type="noConversion"/>
  </si>
  <si>
    <t>IP-666 6000mAh power bank -with pkg-white</t>
    <phoneticPr fontId="9" type="noConversion"/>
  </si>
  <si>
    <t>Micro cable</t>
    <phoneticPr fontId="9" type="noConversion"/>
  </si>
  <si>
    <t>IP-G7 7800mAh power bank -black</t>
    <phoneticPr fontId="9" type="noConversion"/>
  </si>
  <si>
    <t>IP-G7 7800mAh power bank --gold</t>
    <phoneticPr fontId="9" type="noConversion"/>
  </si>
  <si>
    <t>1-33</t>
    <phoneticPr fontId="9" type="noConversion"/>
  </si>
  <si>
    <t>34-65</t>
    <phoneticPr fontId="9" type="noConversion"/>
  </si>
  <si>
    <t>66-81</t>
    <phoneticPr fontId="9" type="noConversion"/>
  </si>
  <si>
    <t>35-67</t>
    <phoneticPr fontId="9" type="noConversion"/>
  </si>
  <si>
    <t>69-98</t>
    <phoneticPr fontId="9" type="noConversion"/>
  </si>
  <si>
    <t>99</t>
    <phoneticPr fontId="9" type="noConversion"/>
  </si>
  <si>
    <t>34</t>
    <phoneticPr fontId="9" type="noConversion"/>
  </si>
  <si>
    <t>IP-G13  13000mAh power bank-silver</t>
    <phoneticPr fontId="17" type="noConversion"/>
  </si>
  <si>
    <t>IP-G13  13001mAh power bank-silver</t>
  </si>
  <si>
    <t>1-8</t>
    <phoneticPr fontId="9" type="noConversion"/>
  </si>
  <si>
    <t>9-19</t>
    <phoneticPr fontId="9" type="noConversion"/>
  </si>
  <si>
    <t>20</t>
    <phoneticPr fontId="9" type="noConversion"/>
  </si>
  <si>
    <t>21-30</t>
    <phoneticPr fontId="9" type="noConversion"/>
  </si>
  <si>
    <t>IP-G7 7800mAh power bank --black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</si>
</sst>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宋体"/>
      <charset val="134"/>
    </font>
    <font>
      <sz val="10"/>
      <name val="Times New Roman"/>
      <family val="1"/>
      <charset val="134"/>
    </font>
    <font>
      <sz val="10"/>
      <name val="宋体"/>
    </font>
    <font>
      <sz val="12"/>
      <name val="Times New Roman"/>
      <family val="1"/>
      <charset val="134"/>
    </font>
    <font>
      <sz val="9"/>
      <name val="Times New Roman"/>
      <family val="1"/>
      <charset val="134"/>
    </font>
    <font>
      <b/>
      <u/>
      <sz val="16"/>
      <name val="Times New Roman"/>
      <family val="1"/>
      <charset val="134"/>
    </font>
    <font>
      <b/>
      <sz val="10"/>
      <name val="Times New Roman"/>
      <family val="1"/>
      <charset val="134"/>
    </font>
    <font>
      <b/>
      <sz val="11"/>
      <name val="Times New Roman"/>
      <family val="1"/>
      <charset val="134"/>
    </font>
    <font>
      <u/>
      <sz val="10"/>
      <name val="Times New Roman"/>
      <family val="1"/>
      <charset val="134"/>
    </font>
    <font>
      <sz val="9"/>
      <name val="宋体"/>
    </font>
    <font>
      <b/>
      <sz val="20"/>
      <name val="Times New Roman"/>
      <family val="1"/>
      <charset val="134"/>
    </font>
    <font>
      <sz val="10"/>
      <name val="Helv"/>
      <family val="2"/>
    </font>
    <font>
      <sz val="12"/>
      <name val="宋体"/>
    </font>
    <font>
      <sz val="11"/>
      <color indexed="8"/>
      <name val="宋体"/>
    </font>
    <font>
      <b/>
      <sz val="10"/>
      <name val="FangSong"/>
      <family val="3"/>
      <charset val="134"/>
    </font>
    <font>
      <sz val="11"/>
      <name val="Times New Roman"/>
      <family val="1"/>
    </font>
    <font>
      <u/>
      <sz val="10"/>
      <name val="Times New Roman"/>
      <family val="1"/>
    </font>
    <font>
      <sz val="9"/>
      <name val="Tahoma"/>
      <family val="2"/>
      <charset val="134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1" fillId="0" borderId="0"/>
  </cellStyleXfs>
  <cellXfs count="48">
    <xf numFmtId="0" fontId="0" fillId="0" borderId="0" xfId="0"/>
    <xf numFmtId="0" fontId="15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9" xfId="0" quotePrefix="1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14" fontId="15" fillId="2" borderId="3" xfId="0" applyNumberFormat="1" applyFont="1" applyFill="1" applyBorder="1" applyAlignment="1">
      <alignment horizontal="center" vertical="center"/>
    </xf>
    <xf numFmtId="14" fontId="15" fillId="2" borderId="3" xfId="0" quotePrefix="1" applyNumberFormat="1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18" fillId="2" borderId="8" xfId="0" applyNumberFormat="1" applyFont="1" applyFill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14" fontId="15" fillId="2" borderId="9" xfId="0" quotePrefix="1" applyNumberFormat="1" applyFont="1" applyFill="1" applyBorder="1" applyAlignment="1">
      <alignment horizontal="center" vertical="center"/>
    </xf>
    <xf numFmtId="14" fontId="15" fillId="2" borderId="10" xfId="0" quotePrefix="1" applyNumberFormat="1" applyFont="1" applyFill="1" applyBorder="1" applyAlignment="1">
      <alignment horizontal="center" vertical="center"/>
    </xf>
  </cellXfs>
  <cellStyles count="4">
    <cellStyle name="Normal" xfId="0" builtinId="0"/>
    <cellStyle name="常规_Sheet1" xfId="2"/>
    <cellStyle name="样式 1" xfId="3"/>
    <cellStyle name="樣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B50" sqref="B50"/>
    </sheetView>
  </sheetViews>
  <sheetFormatPr defaultRowHeight="14.25"/>
  <cols>
    <col min="1" max="1" width="15.375" style="10" customWidth="1"/>
    <col min="2" max="2" width="37.875" style="10" customWidth="1"/>
    <col min="3" max="3" width="7.25" style="10" customWidth="1"/>
    <col min="4" max="4" width="5" style="10" customWidth="1"/>
    <col min="5" max="5" width="6.75" style="10" customWidth="1"/>
    <col min="6" max="6" width="6.875" style="10" customWidth="1"/>
    <col min="7" max="8" width="7.625" style="10" customWidth="1"/>
    <col min="9" max="9" width="6.5" style="10" customWidth="1"/>
    <col min="10" max="10" width="6.75" style="10" customWidth="1"/>
    <col min="11" max="11" width="8.125" style="10" customWidth="1"/>
    <col min="12" max="12" width="9.75" style="10" customWidth="1"/>
    <col min="13" max="13" width="10" style="10" customWidth="1"/>
    <col min="14" max="16384" width="9" style="10"/>
  </cols>
  <sheetData>
    <row r="1" spans="1:13" ht="42.75" customHeight="1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5.75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20.25" customHeight="1" thickBot="1">
      <c r="A4" s="39" t="s">
        <v>21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24" customHeight="1" thickTop="1">
      <c r="A5" s="40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s="12" customFormat="1" ht="15.75" customHeight="1" thickBot="1">
      <c r="A6" s="11" t="s">
        <v>1</v>
      </c>
      <c r="B6" s="32" t="s">
        <v>26</v>
      </c>
      <c r="C6" s="33"/>
      <c r="D6" s="33"/>
      <c r="E6" s="33"/>
      <c r="F6" s="33"/>
      <c r="G6" s="33"/>
      <c r="H6" s="33"/>
      <c r="I6" s="33"/>
      <c r="J6" s="34" t="s">
        <v>2</v>
      </c>
      <c r="K6" s="34"/>
      <c r="L6" s="41">
        <v>42816</v>
      </c>
      <c r="M6" s="42"/>
    </row>
    <row r="7" spans="1:13" s="12" customFormat="1" ht="15.75" customHeight="1" thickBot="1">
      <c r="A7" s="11"/>
      <c r="B7" s="32" t="s">
        <v>28</v>
      </c>
      <c r="C7" s="32"/>
      <c r="D7" s="32"/>
      <c r="E7" s="13"/>
      <c r="F7" s="13"/>
      <c r="G7" s="13"/>
      <c r="H7" s="13"/>
      <c r="I7" s="13"/>
      <c r="J7" s="34" t="s">
        <v>3</v>
      </c>
      <c r="K7" s="34"/>
      <c r="L7" s="31" t="s">
        <v>30</v>
      </c>
      <c r="M7" s="31"/>
    </row>
    <row r="8" spans="1:13" s="12" customFormat="1" ht="15.75" customHeight="1" thickBot="1">
      <c r="A8" s="11"/>
      <c r="B8" s="14" t="s">
        <v>29</v>
      </c>
      <c r="C8" s="14"/>
      <c r="D8" s="14"/>
      <c r="E8" s="13"/>
      <c r="F8" s="13"/>
      <c r="G8" s="13"/>
      <c r="H8" s="13"/>
      <c r="I8" s="13"/>
      <c r="J8" s="11"/>
      <c r="K8" s="11"/>
      <c r="L8" s="15" t="s">
        <v>31</v>
      </c>
      <c r="M8" s="16"/>
    </row>
    <row r="9" spans="1:13" s="12" customFormat="1" ht="15.75" customHeight="1">
      <c r="A9" s="11"/>
      <c r="B9" s="14"/>
      <c r="C9" s="14"/>
      <c r="D9" s="14"/>
      <c r="E9" s="13"/>
      <c r="F9" s="13"/>
      <c r="G9" s="13"/>
      <c r="H9" s="13"/>
      <c r="I9" s="13"/>
      <c r="J9" s="11"/>
      <c r="K9" s="11"/>
      <c r="L9" s="17"/>
      <c r="M9" s="17"/>
    </row>
    <row r="10" spans="1:13" s="12" customFormat="1" ht="14.25" customHeight="1">
      <c r="A10" s="11" t="s">
        <v>4</v>
      </c>
      <c r="B10" s="32" t="s">
        <v>27</v>
      </c>
      <c r="C10" s="33"/>
      <c r="D10" s="33"/>
      <c r="E10" s="33"/>
      <c r="F10" s="33"/>
      <c r="G10" s="33"/>
      <c r="H10" s="33"/>
      <c r="I10" s="33"/>
      <c r="J10" s="34"/>
      <c r="K10" s="34"/>
      <c r="L10" s="35"/>
      <c r="M10" s="35"/>
    </row>
    <row r="11" spans="1:13" s="12" customFormat="1" ht="23.25" customHeight="1">
      <c r="A11" s="11" t="s">
        <v>5</v>
      </c>
      <c r="B11" s="36" t="s">
        <v>24</v>
      </c>
      <c r="C11" s="33"/>
      <c r="D11" s="33"/>
      <c r="E11" s="33"/>
      <c r="F11" s="33"/>
      <c r="G11" s="33"/>
      <c r="H11" s="33"/>
      <c r="I11" s="33"/>
      <c r="J11" s="34"/>
      <c r="K11" s="34"/>
      <c r="L11" s="18"/>
      <c r="M11" s="19"/>
    </row>
    <row r="12" spans="1:13" s="4" customFormat="1" ht="19.5" customHeight="1">
      <c r="A12" s="43" t="s">
        <v>25</v>
      </c>
      <c r="B12" s="45" t="s">
        <v>6</v>
      </c>
      <c r="C12" s="45" t="s">
        <v>7</v>
      </c>
      <c r="D12" s="45" t="s">
        <v>8</v>
      </c>
      <c r="E12" s="45" t="s">
        <v>9</v>
      </c>
      <c r="F12" s="45" t="s">
        <v>10</v>
      </c>
      <c r="G12" s="45"/>
      <c r="H12" s="45"/>
      <c r="I12" s="20" t="s">
        <v>11</v>
      </c>
      <c r="J12" s="20" t="s">
        <v>12</v>
      </c>
      <c r="K12" s="45" t="s">
        <v>13</v>
      </c>
      <c r="L12" s="45" t="s">
        <v>14</v>
      </c>
      <c r="M12" s="45" t="s">
        <v>15</v>
      </c>
    </row>
    <row r="13" spans="1:13" s="4" customFormat="1" ht="17.25" customHeight="1">
      <c r="A13" s="44"/>
      <c r="B13" s="45"/>
      <c r="C13" s="45"/>
      <c r="D13" s="45"/>
      <c r="E13" s="45"/>
      <c r="F13" s="20" t="s">
        <v>16</v>
      </c>
      <c r="G13" s="20" t="s">
        <v>17</v>
      </c>
      <c r="H13" s="20" t="s">
        <v>18</v>
      </c>
      <c r="I13" s="45" t="s">
        <v>19</v>
      </c>
      <c r="J13" s="45"/>
      <c r="K13" s="45"/>
      <c r="L13" s="45"/>
      <c r="M13" s="45"/>
    </row>
    <row r="14" spans="1:13" s="4" customFormat="1" ht="24.95" customHeight="1">
      <c r="A14" s="21" t="s">
        <v>35</v>
      </c>
      <c r="B14" s="2" t="s">
        <v>48</v>
      </c>
      <c r="C14" s="2">
        <v>1980</v>
      </c>
      <c r="D14" s="2">
        <f>C14/E14</f>
        <v>33</v>
      </c>
      <c r="E14" s="2">
        <v>60</v>
      </c>
      <c r="F14" s="2">
        <v>34</v>
      </c>
      <c r="G14" s="2">
        <v>33</v>
      </c>
      <c r="H14" s="2">
        <v>22</v>
      </c>
      <c r="I14" s="2">
        <v>12.07</v>
      </c>
      <c r="J14" s="2">
        <v>11.47</v>
      </c>
      <c r="K14" s="2">
        <f t="shared" ref="K14:K22" si="0">I14*D14</f>
        <v>398.31</v>
      </c>
      <c r="L14" s="3">
        <f>J14*D14</f>
        <v>378.51000000000005</v>
      </c>
      <c r="M14" s="2">
        <f t="shared" ref="M14:M22" si="1">F14*G14*H14/1000000*D14</f>
        <v>0.81457200000000007</v>
      </c>
    </row>
    <row r="15" spans="1:13" s="4" customFormat="1" ht="24.95" customHeight="1">
      <c r="A15" s="22" t="s">
        <v>60</v>
      </c>
      <c r="B15" s="2" t="s">
        <v>48</v>
      </c>
      <c r="C15" s="2">
        <v>40</v>
      </c>
      <c r="D15" s="2">
        <f>C15/E15</f>
        <v>1</v>
      </c>
      <c r="E15" s="2">
        <v>40</v>
      </c>
      <c r="F15" s="2">
        <v>34</v>
      </c>
      <c r="G15" s="2">
        <v>33</v>
      </c>
      <c r="H15" s="2">
        <v>22</v>
      </c>
      <c r="I15" s="2">
        <v>8</v>
      </c>
      <c r="J15" s="2">
        <v>7.5</v>
      </c>
      <c r="K15" s="2">
        <f t="shared" ref="K15:K16" si="2">I15*D15</f>
        <v>8</v>
      </c>
      <c r="L15" s="3">
        <f t="shared" ref="L15:L18" si="3">J15*D15</f>
        <v>7.5</v>
      </c>
      <c r="M15" s="2">
        <f t="shared" ref="M15:M16" si="4">F15*G15*H15/1000000*D15</f>
        <v>2.4684000000000001E-2</v>
      </c>
    </row>
    <row r="16" spans="1:13" s="4" customFormat="1" ht="24.95" customHeight="1">
      <c r="A16" s="21" t="s">
        <v>57</v>
      </c>
      <c r="B16" s="2" t="s">
        <v>50</v>
      </c>
      <c r="C16" s="2">
        <v>1980</v>
      </c>
      <c r="D16" s="2">
        <f>C16/E16</f>
        <v>33</v>
      </c>
      <c r="E16" s="2">
        <v>60</v>
      </c>
      <c r="F16" s="2">
        <v>34</v>
      </c>
      <c r="G16" s="2">
        <v>33</v>
      </c>
      <c r="H16" s="2">
        <v>22</v>
      </c>
      <c r="I16" s="2">
        <v>12.07</v>
      </c>
      <c r="J16" s="2">
        <v>11.47</v>
      </c>
      <c r="K16" s="2">
        <f t="shared" si="2"/>
        <v>398.31</v>
      </c>
      <c r="L16" s="3">
        <f t="shared" si="3"/>
        <v>378.51000000000005</v>
      </c>
      <c r="M16" s="2">
        <f t="shared" si="4"/>
        <v>0.81457200000000007</v>
      </c>
    </row>
    <row r="17" spans="1:13" s="4" customFormat="1" ht="24.95" customHeight="1">
      <c r="A17" s="22" t="s">
        <v>49</v>
      </c>
      <c r="B17" s="2" t="s">
        <v>50</v>
      </c>
      <c r="C17" s="2">
        <v>40</v>
      </c>
      <c r="D17" s="2">
        <f>C17/E17</f>
        <v>1</v>
      </c>
      <c r="E17" s="2">
        <v>40</v>
      </c>
      <c r="F17" s="2">
        <v>34</v>
      </c>
      <c r="G17" s="2">
        <v>33</v>
      </c>
      <c r="H17" s="2">
        <v>22</v>
      </c>
      <c r="I17" s="2">
        <v>8</v>
      </c>
      <c r="J17" s="2">
        <v>7.5</v>
      </c>
      <c r="K17" s="2">
        <f t="shared" ref="K17" si="5">I17*D17</f>
        <v>8</v>
      </c>
      <c r="L17" s="3">
        <f t="shared" si="3"/>
        <v>7.5</v>
      </c>
      <c r="M17" s="2">
        <f t="shared" ref="M17" si="6">F17*G17*H17/1000000*D17</f>
        <v>2.4684000000000001E-2</v>
      </c>
    </row>
    <row r="18" spans="1:13" s="4" customFormat="1" ht="24.95" customHeight="1">
      <c r="A18" s="23" t="s">
        <v>58</v>
      </c>
      <c r="B18" s="2" t="s">
        <v>34</v>
      </c>
      <c r="C18" s="2">
        <v>3000</v>
      </c>
      <c r="D18" s="2">
        <f t="shared" ref="D18:D22" si="7">C18/E18</f>
        <v>30</v>
      </c>
      <c r="E18" s="2">
        <v>100</v>
      </c>
      <c r="F18" s="2">
        <v>33.5</v>
      </c>
      <c r="G18" s="2">
        <v>28</v>
      </c>
      <c r="H18" s="2">
        <v>13.4</v>
      </c>
      <c r="I18" s="2">
        <v>12.72</v>
      </c>
      <c r="J18" s="2">
        <v>17.100000000000001</v>
      </c>
      <c r="K18" s="2">
        <f t="shared" ref="K18" si="8">I18*D18</f>
        <v>381.6</v>
      </c>
      <c r="L18" s="3">
        <f t="shared" si="3"/>
        <v>513</v>
      </c>
      <c r="M18" s="2">
        <f t="shared" ref="M18" si="9">F18*G18*H18/1000000*D18</f>
        <v>0.37707600000000002</v>
      </c>
    </row>
    <row r="19" spans="1:13" s="4" customFormat="1" ht="24.95" customHeight="1">
      <c r="A19" s="46" t="s">
        <v>59</v>
      </c>
      <c r="B19" s="2" t="s">
        <v>47</v>
      </c>
      <c r="C19" s="2">
        <v>30</v>
      </c>
      <c r="D19" s="29">
        <f t="shared" si="7"/>
        <v>1</v>
      </c>
      <c r="E19" s="2">
        <v>30</v>
      </c>
      <c r="F19" s="29">
        <v>33.5</v>
      </c>
      <c r="G19" s="29">
        <v>28</v>
      </c>
      <c r="H19" s="29">
        <v>13.4</v>
      </c>
      <c r="I19" s="29">
        <v>27</v>
      </c>
      <c r="J19" s="29">
        <v>26.5</v>
      </c>
      <c r="K19" s="29">
        <v>27</v>
      </c>
      <c r="L19" s="29">
        <v>26.5</v>
      </c>
      <c r="M19" s="29">
        <f>0.335*0.28*0.134</f>
        <v>1.2569200000000003E-2</v>
      </c>
    </row>
    <row r="20" spans="1:13" s="4" customFormat="1" ht="24.95" customHeight="1">
      <c r="A20" s="47"/>
      <c r="B20" s="2" t="s">
        <v>51</v>
      </c>
      <c r="C20" s="2">
        <v>3030</v>
      </c>
      <c r="D20" s="30"/>
      <c r="E20" s="2">
        <v>3030</v>
      </c>
      <c r="F20" s="30"/>
      <c r="G20" s="30"/>
      <c r="H20" s="30"/>
      <c r="I20" s="30"/>
      <c r="J20" s="30"/>
      <c r="K20" s="30"/>
      <c r="L20" s="30"/>
      <c r="M20" s="30"/>
    </row>
    <row r="21" spans="1:13" s="4" customFormat="1" ht="21.95" customHeight="1">
      <c r="A21" s="5" t="s">
        <v>54</v>
      </c>
      <c r="B21" s="1" t="s">
        <v>46</v>
      </c>
      <c r="C21" s="2">
        <v>1980</v>
      </c>
      <c r="D21" s="2">
        <f t="shared" si="7"/>
        <v>33</v>
      </c>
      <c r="E21" s="2">
        <v>60</v>
      </c>
      <c r="F21" s="2">
        <v>39.5</v>
      </c>
      <c r="G21" s="2">
        <v>32.5</v>
      </c>
      <c r="H21" s="2">
        <v>42</v>
      </c>
      <c r="I21" s="2">
        <v>15.96</v>
      </c>
      <c r="J21" s="2">
        <v>15.28</v>
      </c>
      <c r="K21" s="2">
        <f t="shared" si="0"/>
        <v>526.68000000000006</v>
      </c>
      <c r="L21" s="3">
        <f t="shared" ref="L21:L22" si="10">J21*D21</f>
        <v>504.23999999999995</v>
      </c>
      <c r="M21" s="2">
        <f t="shared" si="1"/>
        <v>1.7792775000000001</v>
      </c>
    </row>
    <row r="22" spans="1:13" s="4" customFormat="1" ht="21.95" customHeight="1">
      <c r="A22" s="5" t="s">
        <v>55</v>
      </c>
      <c r="B22" s="1" t="s">
        <v>52</v>
      </c>
      <c r="C22" s="2">
        <v>1920</v>
      </c>
      <c r="D22" s="2">
        <f t="shared" si="7"/>
        <v>32</v>
      </c>
      <c r="E22" s="2">
        <v>60</v>
      </c>
      <c r="F22" s="2">
        <v>39.5</v>
      </c>
      <c r="G22" s="2">
        <v>32.5</v>
      </c>
      <c r="H22" s="2">
        <v>42</v>
      </c>
      <c r="I22" s="2">
        <v>15.96</v>
      </c>
      <c r="J22" s="2">
        <v>15.28</v>
      </c>
      <c r="K22" s="2">
        <f t="shared" si="0"/>
        <v>510.72</v>
      </c>
      <c r="L22" s="3">
        <f t="shared" si="10"/>
        <v>488.96</v>
      </c>
      <c r="M22" s="2">
        <f t="shared" si="1"/>
        <v>1.72536</v>
      </c>
    </row>
    <row r="23" spans="1:13" s="4" customFormat="1" ht="21.95" customHeight="1">
      <c r="A23" s="5" t="s">
        <v>56</v>
      </c>
      <c r="B23" s="1" t="s">
        <v>53</v>
      </c>
      <c r="C23" s="2">
        <v>960</v>
      </c>
      <c r="D23" s="2">
        <f t="shared" ref="D23" si="11">C23/E23</f>
        <v>16</v>
      </c>
      <c r="E23" s="2">
        <v>60</v>
      </c>
      <c r="F23" s="2">
        <v>39.5</v>
      </c>
      <c r="G23" s="2">
        <v>32.5</v>
      </c>
      <c r="H23" s="2">
        <v>42</v>
      </c>
      <c r="I23" s="2">
        <v>15.96</v>
      </c>
      <c r="J23" s="2">
        <v>22.2</v>
      </c>
      <c r="K23" s="2">
        <f t="shared" ref="K23" si="12">I23*D23</f>
        <v>255.36</v>
      </c>
      <c r="L23" s="3">
        <f t="shared" ref="L23" si="13">J23*D23</f>
        <v>355.2</v>
      </c>
      <c r="M23" s="2">
        <f t="shared" ref="M23" si="14">F23*G23*H23/1000000*D23</f>
        <v>0.86268</v>
      </c>
    </row>
    <row r="24" spans="1:13" s="4" customFormat="1" ht="21.95" customHeight="1">
      <c r="A24" s="27">
        <v>82</v>
      </c>
      <c r="B24" s="1" t="s">
        <v>46</v>
      </c>
      <c r="C24" s="2">
        <v>40</v>
      </c>
      <c r="D24" s="29">
        <v>1</v>
      </c>
      <c r="E24" s="2">
        <v>40</v>
      </c>
      <c r="F24" s="29">
        <v>42.2</v>
      </c>
      <c r="G24" s="29">
        <v>34</v>
      </c>
      <c r="H24" s="29">
        <v>45.5</v>
      </c>
      <c r="I24" s="29">
        <v>15.96</v>
      </c>
      <c r="J24" s="29">
        <v>15.28</v>
      </c>
      <c r="K24" s="29">
        <v>15.96</v>
      </c>
      <c r="L24" s="29">
        <v>15.28</v>
      </c>
      <c r="M24" s="29">
        <f>0.422*0.34*0.455</f>
        <v>6.5283400000000005E-2</v>
      </c>
    </row>
    <row r="25" spans="1:13" s="4" customFormat="1" ht="21.95" customHeight="1">
      <c r="A25" s="28"/>
      <c r="B25" s="1" t="s">
        <v>53</v>
      </c>
      <c r="C25" s="2">
        <v>20</v>
      </c>
      <c r="D25" s="30"/>
      <c r="E25" s="2">
        <v>20</v>
      </c>
      <c r="F25" s="30"/>
      <c r="G25" s="30"/>
      <c r="H25" s="30"/>
      <c r="I25" s="30"/>
      <c r="J25" s="30"/>
      <c r="K25" s="30"/>
      <c r="L25" s="30"/>
      <c r="M25" s="30"/>
    </row>
    <row r="26" spans="1:13" s="4" customFormat="1" ht="21.95" customHeight="1">
      <c r="A26" s="27">
        <v>83</v>
      </c>
      <c r="B26" s="1" t="s">
        <v>53</v>
      </c>
      <c r="C26" s="2">
        <v>20</v>
      </c>
      <c r="D26" s="29">
        <v>1</v>
      </c>
      <c r="E26" s="2">
        <v>40</v>
      </c>
      <c r="F26" s="29">
        <v>42.2</v>
      </c>
      <c r="G26" s="29">
        <v>34</v>
      </c>
      <c r="H26" s="29">
        <v>45.5</v>
      </c>
      <c r="I26" s="29">
        <v>15.96</v>
      </c>
      <c r="J26" s="29">
        <v>15.28</v>
      </c>
      <c r="K26" s="29">
        <v>15.96</v>
      </c>
      <c r="L26" s="29">
        <v>15.28</v>
      </c>
      <c r="M26" s="29">
        <f>0.422*0.34*0.455</f>
        <v>6.5283400000000005E-2</v>
      </c>
    </row>
    <row r="27" spans="1:13" s="4" customFormat="1" ht="21.95" customHeight="1">
      <c r="A27" s="28"/>
      <c r="B27" s="1" t="s">
        <v>67</v>
      </c>
      <c r="C27" s="2">
        <v>40</v>
      </c>
      <c r="D27" s="30"/>
      <c r="E27" s="2">
        <v>20</v>
      </c>
      <c r="F27" s="30"/>
      <c r="G27" s="30"/>
      <c r="H27" s="30"/>
      <c r="I27" s="30"/>
      <c r="J27" s="30"/>
      <c r="K27" s="30"/>
      <c r="L27" s="30"/>
      <c r="M27" s="30"/>
    </row>
    <row r="28" spans="1:13" s="4" customFormat="1" ht="21.95" customHeight="1">
      <c r="A28" s="6" t="s">
        <v>63</v>
      </c>
      <c r="B28" s="1" t="s">
        <v>44</v>
      </c>
      <c r="C28" s="2">
        <v>480</v>
      </c>
      <c r="D28" s="2">
        <f>C28/E28</f>
        <v>8</v>
      </c>
      <c r="E28" s="2">
        <v>60</v>
      </c>
      <c r="F28" s="2">
        <v>42</v>
      </c>
      <c r="G28" s="2">
        <v>39.200000000000003</v>
      </c>
      <c r="H28" s="2">
        <v>22</v>
      </c>
      <c r="I28" s="2">
        <v>22.87</v>
      </c>
      <c r="J28" s="2">
        <v>22.2</v>
      </c>
      <c r="K28" s="2">
        <f>I28*D28</f>
        <v>182.96</v>
      </c>
      <c r="L28" s="3">
        <f>D28*J28</f>
        <v>177.6</v>
      </c>
      <c r="M28" s="2">
        <f>0.42*0.392*0.22*8</f>
        <v>0.28976640000000004</v>
      </c>
    </row>
    <row r="29" spans="1:13" s="4" customFormat="1" ht="21.95" customHeight="1">
      <c r="A29" s="6" t="s">
        <v>64</v>
      </c>
      <c r="B29" s="1" t="s">
        <v>61</v>
      </c>
      <c r="C29" s="2">
        <v>660</v>
      </c>
      <c r="D29" s="2">
        <f t="shared" ref="D29:D30" si="15">C29/E29</f>
        <v>11</v>
      </c>
      <c r="E29" s="2">
        <v>60</v>
      </c>
      <c r="F29" s="2">
        <v>42</v>
      </c>
      <c r="G29" s="2">
        <v>39.200000000000003</v>
      </c>
      <c r="H29" s="2">
        <v>22</v>
      </c>
      <c r="I29" s="2">
        <v>22.87</v>
      </c>
      <c r="J29" s="2">
        <v>22.2</v>
      </c>
      <c r="K29" s="2">
        <f t="shared" ref="K29:K31" si="16">I29*D29</f>
        <v>251.57000000000002</v>
      </c>
      <c r="L29" s="3">
        <f t="shared" ref="L29:L31" si="17">D29*J29</f>
        <v>244.2</v>
      </c>
      <c r="M29" s="2">
        <f>0.42*0.392*0.22*11</f>
        <v>0.39842880000000003</v>
      </c>
    </row>
    <row r="30" spans="1:13" s="4" customFormat="1" ht="21.95" customHeight="1">
      <c r="A30" s="6" t="s">
        <v>65</v>
      </c>
      <c r="B30" s="1" t="s">
        <v>62</v>
      </c>
      <c r="C30" s="2">
        <v>30</v>
      </c>
      <c r="D30" s="2">
        <f t="shared" si="15"/>
        <v>1</v>
      </c>
      <c r="E30" s="2">
        <v>30</v>
      </c>
      <c r="F30" s="2">
        <v>42</v>
      </c>
      <c r="G30" s="2">
        <v>39.200000000000003</v>
      </c>
      <c r="H30" s="2">
        <v>22</v>
      </c>
      <c r="I30" s="2">
        <v>11.7</v>
      </c>
      <c r="J30" s="2">
        <v>11.1</v>
      </c>
      <c r="K30" s="2">
        <f t="shared" si="16"/>
        <v>11.7</v>
      </c>
      <c r="L30" s="3">
        <f t="shared" si="17"/>
        <v>11.1</v>
      </c>
      <c r="M30" s="2">
        <f>0.42*0.392*0.22*1</f>
        <v>3.6220800000000004E-2</v>
      </c>
    </row>
    <row r="31" spans="1:13" s="4" customFormat="1" ht="24.95" customHeight="1">
      <c r="A31" s="23" t="s">
        <v>66</v>
      </c>
      <c r="B31" s="1" t="s">
        <v>44</v>
      </c>
      <c r="C31" s="2">
        <v>600</v>
      </c>
      <c r="D31" s="2">
        <f>C31/E31</f>
        <v>10</v>
      </c>
      <c r="E31" s="2">
        <v>60</v>
      </c>
      <c r="F31" s="2">
        <v>42</v>
      </c>
      <c r="G31" s="2">
        <v>39.200000000000003</v>
      </c>
      <c r="H31" s="2">
        <v>22</v>
      </c>
      <c r="I31" s="2">
        <v>22.87</v>
      </c>
      <c r="J31" s="2">
        <v>17.98</v>
      </c>
      <c r="K31" s="2">
        <f t="shared" si="16"/>
        <v>228.70000000000002</v>
      </c>
      <c r="L31" s="3">
        <f t="shared" si="17"/>
        <v>179.8</v>
      </c>
      <c r="M31" s="2">
        <f>0.42*0.392*0.22*10</f>
        <v>0.36220800000000003</v>
      </c>
    </row>
    <row r="32" spans="1:13" s="4" customFormat="1" ht="24.75" customHeight="1">
      <c r="A32" s="5" t="s">
        <v>38</v>
      </c>
      <c r="B32" s="1" t="s">
        <v>33</v>
      </c>
      <c r="C32" s="2">
        <v>6060</v>
      </c>
      <c r="D32" s="2">
        <f t="shared" ref="D32:D34" si="18">C32/E32</f>
        <v>101</v>
      </c>
      <c r="E32" s="2">
        <v>60</v>
      </c>
      <c r="F32" s="2">
        <v>40.5</v>
      </c>
      <c r="G32" s="2">
        <v>38.799999999999997</v>
      </c>
      <c r="H32" s="2">
        <v>20.5</v>
      </c>
      <c r="I32" s="2">
        <v>9.75</v>
      </c>
      <c r="J32" s="2">
        <v>9.6</v>
      </c>
      <c r="K32" s="2">
        <f t="shared" ref="K32:K34" si="19">I32*D32</f>
        <v>984.75</v>
      </c>
      <c r="L32" s="3">
        <f t="shared" ref="L32:L34" si="20">J32*D32</f>
        <v>969.59999999999991</v>
      </c>
      <c r="M32" s="2">
        <f t="shared" ref="M32:M34" si="21">F32*G32*H32/1000000*D32</f>
        <v>3.2535836999999996</v>
      </c>
    </row>
    <row r="33" spans="1:13" s="4" customFormat="1" ht="24.75" customHeight="1">
      <c r="A33" s="5" t="s">
        <v>39</v>
      </c>
      <c r="B33" s="1" t="s">
        <v>45</v>
      </c>
      <c r="C33" s="2">
        <v>15100</v>
      </c>
      <c r="D33" s="2">
        <f t="shared" si="18"/>
        <v>151</v>
      </c>
      <c r="E33" s="2">
        <v>100</v>
      </c>
      <c r="F33" s="2">
        <v>28.9</v>
      </c>
      <c r="G33" s="2">
        <v>26.5</v>
      </c>
      <c r="H33" s="2">
        <v>18</v>
      </c>
      <c r="I33" s="2">
        <v>12.75</v>
      </c>
      <c r="J33" s="2">
        <v>12.79</v>
      </c>
      <c r="K33" s="2">
        <f t="shared" si="19"/>
        <v>1925.25</v>
      </c>
      <c r="L33" s="3">
        <f t="shared" si="20"/>
        <v>1931.29</v>
      </c>
      <c r="M33" s="2">
        <f t="shared" si="21"/>
        <v>2.0815802999999997</v>
      </c>
    </row>
    <row r="34" spans="1:13" s="4" customFormat="1" ht="24.75" customHeight="1">
      <c r="A34" s="6" t="s">
        <v>37</v>
      </c>
      <c r="B34" s="1" t="s">
        <v>36</v>
      </c>
      <c r="C34" s="2">
        <v>2000</v>
      </c>
      <c r="D34" s="2">
        <f t="shared" si="18"/>
        <v>20</v>
      </c>
      <c r="E34" s="2">
        <v>100</v>
      </c>
      <c r="F34" s="2">
        <v>28.9</v>
      </c>
      <c r="G34" s="2">
        <v>26.5</v>
      </c>
      <c r="H34" s="2">
        <v>18</v>
      </c>
      <c r="I34" s="2">
        <v>12.65</v>
      </c>
      <c r="J34" s="2">
        <v>12.79</v>
      </c>
      <c r="K34" s="2">
        <f t="shared" si="19"/>
        <v>253</v>
      </c>
      <c r="L34" s="3">
        <f t="shared" si="20"/>
        <v>255.79999999999998</v>
      </c>
      <c r="M34" s="2">
        <f t="shared" si="21"/>
        <v>0.27570599999999995</v>
      </c>
    </row>
    <row r="35" spans="1:13" s="4" customFormat="1" ht="24.75" customHeight="1">
      <c r="A35" s="27">
        <v>21</v>
      </c>
      <c r="B35" s="1" t="s">
        <v>45</v>
      </c>
      <c r="C35" s="2">
        <v>50</v>
      </c>
      <c r="D35" s="29">
        <v>1</v>
      </c>
      <c r="E35" s="2">
        <v>50</v>
      </c>
      <c r="F35" s="29">
        <v>28.9</v>
      </c>
      <c r="G35" s="29">
        <v>26.5</v>
      </c>
      <c r="H35" s="29">
        <v>18</v>
      </c>
      <c r="I35" s="29">
        <v>8.64</v>
      </c>
      <c r="J35" s="29">
        <v>9.14</v>
      </c>
      <c r="K35" s="29">
        <v>8.64</v>
      </c>
      <c r="L35" s="29">
        <v>9.14</v>
      </c>
      <c r="M35" s="29">
        <f>0.289*0.265*0.18</f>
        <v>1.37853E-2</v>
      </c>
    </row>
    <row r="36" spans="1:13" s="4" customFormat="1" ht="24.75" customHeight="1">
      <c r="A36" s="28"/>
      <c r="B36" s="1" t="s">
        <v>36</v>
      </c>
      <c r="C36" s="2">
        <v>20</v>
      </c>
      <c r="D36" s="30"/>
      <c r="E36" s="2">
        <v>20</v>
      </c>
      <c r="F36" s="30"/>
      <c r="G36" s="30"/>
      <c r="H36" s="30"/>
      <c r="I36" s="30"/>
      <c r="J36" s="30"/>
      <c r="K36" s="30"/>
      <c r="L36" s="30"/>
      <c r="M36" s="30"/>
    </row>
    <row r="37" spans="1:13" s="4" customFormat="1" ht="24.75" customHeight="1">
      <c r="A37" s="1" t="s">
        <v>32</v>
      </c>
      <c r="B37" s="1" t="s">
        <v>40</v>
      </c>
      <c r="C37" s="2">
        <v>3000</v>
      </c>
      <c r="D37" s="7">
        <f>C37/E37</f>
        <v>50</v>
      </c>
      <c r="E37" s="2">
        <v>60</v>
      </c>
      <c r="F37" s="7">
        <v>40.5</v>
      </c>
      <c r="G37" s="7">
        <v>34.5</v>
      </c>
      <c r="H37" s="7">
        <v>21.5</v>
      </c>
      <c r="I37" s="7">
        <v>9.4</v>
      </c>
      <c r="J37" s="7">
        <v>10</v>
      </c>
      <c r="K37" s="7">
        <f>I37*D37</f>
        <v>470</v>
      </c>
      <c r="L37" s="8">
        <f>J37*D37</f>
        <v>500</v>
      </c>
      <c r="M37" s="7">
        <f>F37*G37*H37/1000000*D37</f>
        <v>1.5020437500000001</v>
      </c>
    </row>
    <row r="38" spans="1:13" s="4" customFormat="1" ht="24.75" customHeight="1">
      <c r="A38" s="1">
        <v>51</v>
      </c>
      <c r="B38" s="1" t="s">
        <v>40</v>
      </c>
      <c r="C38" s="2">
        <v>30</v>
      </c>
      <c r="D38" s="7">
        <v>1</v>
      </c>
      <c r="E38" s="2">
        <v>30</v>
      </c>
      <c r="F38" s="7">
        <v>40.5</v>
      </c>
      <c r="G38" s="7">
        <v>34.5</v>
      </c>
      <c r="H38" s="7">
        <v>21.5</v>
      </c>
      <c r="I38" s="7">
        <v>4.7</v>
      </c>
      <c r="J38" s="7">
        <v>5.3</v>
      </c>
      <c r="K38" s="7">
        <f>I38*D38</f>
        <v>4.7</v>
      </c>
      <c r="L38" s="8">
        <f>J38*D38</f>
        <v>5.3</v>
      </c>
      <c r="M38" s="7">
        <f>F38*G38*H38/1000000*D38</f>
        <v>3.0040875000000002E-2</v>
      </c>
    </row>
    <row r="39" spans="1:13" s="4" customFormat="1" ht="24.75" customHeight="1">
      <c r="A39" s="1" t="s">
        <v>41</v>
      </c>
      <c r="B39" s="1" t="s">
        <v>42</v>
      </c>
      <c r="C39" s="2">
        <v>4000</v>
      </c>
      <c r="D39" s="7">
        <f>C39/E39</f>
        <v>40</v>
      </c>
      <c r="E39" s="2">
        <v>100</v>
      </c>
      <c r="F39" s="7">
        <v>28.5</v>
      </c>
      <c r="G39" s="7">
        <v>26</v>
      </c>
      <c r="H39" s="7">
        <v>20.5</v>
      </c>
      <c r="I39" s="7">
        <v>11.65</v>
      </c>
      <c r="J39" s="7">
        <v>12.15</v>
      </c>
      <c r="K39" s="7">
        <f>I39*D39</f>
        <v>466</v>
      </c>
      <c r="L39" s="8">
        <f>J39*D39</f>
        <v>486</v>
      </c>
      <c r="M39" s="7">
        <f t="shared" ref="M39:M40" si="22">F39*G39*H39/1000000*D39</f>
        <v>0.60761999999999994</v>
      </c>
    </row>
    <row r="40" spans="1:13" s="4" customFormat="1" ht="24.75" customHeight="1">
      <c r="A40" s="1">
        <v>41</v>
      </c>
      <c r="B40" s="1" t="s">
        <v>42</v>
      </c>
      <c r="C40" s="2">
        <v>40</v>
      </c>
      <c r="D40" s="2">
        <v>1</v>
      </c>
      <c r="E40" s="2">
        <v>40</v>
      </c>
      <c r="F40" s="2">
        <v>28.5</v>
      </c>
      <c r="G40" s="2">
        <v>26</v>
      </c>
      <c r="H40" s="2">
        <v>20.5</v>
      </c>
      <c r="I40" s="2">
        <v>4.66</v>
      </c>
      <c r="J40" s="2">
        <v>5.26</v>
      </c>
      <c r="K40" s="2">
        <f>I40*D40</f>
        <v>4.66</v>
      </c>
      <c r="L40" s="2">
        <f>J40*D40</f>
        <v>5.26</v>
      </c>
      <c r="M40" s="2">
        <f t="shared" si="22"/>
        <v>1.5190499999999999E-2</v>
      </c>
    </row>
    <row r="41" spans="1:13" s="4" customFormat="1" ht="24.75" customHeight="1">
      <c r="A41" s="25" t="s">
        <v>43</v>
      </c>
      <c r="B41" s="26"/>
      <c r="C41" s="9">
        <f>SUM(C14:C40)</f>
        <v>47150</v>
      </c>
      <c r="D41" s="9">
        <f>SUM(D14:D40)</f>
        <v>577</v>
      </c>
      <c r="E41" s="9"/>
      <c r="F41" s="9"/>
      <c r="G41" s="9"/>
      <c r="H41" s="9"/>
      <c r="I41" s="9"/>
      <c r="J41" s="9"/>
      <c r="K41" s="9">
        <f>SUM(K14:K40)</f>
        <v>7337.83</v>
      </c>
      <c r="L41" s="9">
        <f>SUM(L14:L40)</f>
        <v>7465.5700000000006</v>
      </c>
      <c r="M41" s="9">
        <f>SUM(M14:M40)</f>
        <v>15.432215925</v>
      </c>
    </row>
    <row r="42" spans="1:13">
      <c r="A42" s="24"/>
    </row>
    <row r="43" spans="1:13">
      <c r="A43" s="24"/>
    </row>
  </sheetData>
  <mergeCells count="67">
    <mergeCell ref="M26:M27"/>
    <mergeCell ref="H26:H27"/>
    <mergeCell ref="I26:I27"/>
    <mergeCell ref="J26:J27"/>
    <mergeCell ref="K26:K27"/>
    <mergeCell ref="L26:L27"/>
    <mergeCell ref="A24:A25"/>
    <mergeCell ref="A26:A27"/>
    <mergeCell ref="D26:D27"/>
    <mergeCell ref="F26:F27"/>
    <mergeCell ref="G26:G27"/>
    <mergeCell ref="K19:K20"/>
    <mergeCell ref="L19:L20"/>
    <mergeCell ref="M19:M20"/>
    <mergeCell ref="D24:D25"/>
    <mergeCell ref="F24:F25"/>
    <mergeCell ref="G24:G25"/>
    <mergeCell ref="H24:H25"/>
    <mergeCell ref="I24:I25"/>
    <mergeCell ref="J24:J25"/>
    <mergeCell ref="K24:K25"/>
    <mergeCell ref="L24:L25"/>
    <mergeCell ref="M24:M25"/>
    <mergeCell ref="A19:A20"/>
    <mergeCell ref="D19:D20"/>
    <mergeCell ref="F19:F20"/>
    <mergeCell ref="G19:G20"/>
    <mergeCell ref="H19:H20"/>
    <mergeCell ref="A12:A13"/>
    <mergeCell ref="C12:C13"/>
    <mergeCell ref="D12:D13"/>
    <mergeCell ref="E12:E13"/>
    <mergeCell ref="M12:M13"/>
    <mergeCell ref="B12:B13"/>
    <mergeCell ref="K12:K13"/>
    <mergeCell ref="L12:L13"/>
    <mergeCell ref="F12:H12"/>
    <mergeCell ref="I13:J13"/>
    <mergeCell ref="A1:M1"/>
    <mergeCell ref="A2:M2"/>
    <mergeCell ref="A4:M4"/>
    <mergeCell ref="A5:M5"/>
    <mergeCell ref="B6:I6"/>
    <mergeCell ref="J6:K6"/>
    <mergeCell ref="L6:M6"/>
    <mergeCell ref="A3:M3"/>
    <mergeCell ref="L7:M7"/>
    <mergeCell ref="B10:I10"/>
    <mergeCell ref="J10:K10"/>
    <mergeCell ref="L10:M10"/>
    <mergeCell ref="M35:M36"/>
    <mergeCell ref="H35:H36"/>
    <mergeCell ref="I35:I36"/>
    <mergeCell ref="J35:J36"/>
    <mergeCell ref="K35:K36"/>
    <mergeCell ref="L35:L36"/>
    <mergeCell ref="B7:D7"/>
    <mergeCell ref="J7:K7"/>
    <mergeCell ref="B11:I11"/>
    <mergeCell ref="J11:K11"/>
    <mergeCell ref="I19:I20"/>
    <mergeCell ref="J19:J20"/>
    <mergeCell ref="A41:B41"/>
    <mergeCell ref="A35:A36"/>
    <mergeCell ref="D35:D36"/>
    <mergeCell ref="F35:F36"/>
    <mergeCell ref="G35:G36"/>
  </mergeCells>
  <phoneticPr fontId="9" type="noConversion"/>
  <pageMargins left="0.08" right="0.2" top="0.39" bottom="0" header="0.16" footer="0.16"/>
  <pageSetup paperSize="9" orientation="landscape" horizontalDpi="200" verticalDpi="200" r:id="rId1"/>
  <headerFooter scaleWithDoc="0" alignWithMargins="0">
    <oddFooter>&amp;C&amp;10Page &amp;P 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revision>1</cp:revision>
  <cp:lastPrinted>2016-03-16T11:21:28Z</cp:lastPrinted>
  <dcterms:created xsi:type="dcterms:W3CDTF">2009-09-04T03:24:26Z</dcterms:created>
  <dcterms:modified xsi:type="dcterms:W3CDTF">2017-05-11T08:21:06Z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