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9360"/>
  </bookViews>
  <sheets>
    <sheet name="PL" sheetId="3" r:id="rId1"/>
  </sheets>
  <calcPr calcId="145621"/>
</workbook>
</file>

<file path=xl/calcChain.xml><?xml version="1.0" encoding="utf-8"?>
<calcChain xmlns="http://schemas.openxmlformats.org/spreadsheetml/2006/main">
  <c r="K47" i="3" l="1"/>
  <c r="I46" i="3"/>
  <c r="I44" i="3"/>
  <c r="I42" i="3"/>
  <c r="I41" i="3"/>
  <c r="I40" i="3"/>
  <c r="I39" i="3"/>
  <c r="I38" i="3"/>
  <c r="I37" i="3"/>
  <c r="M34" i="3"/>
  <c r="M47" i="3" s="1"/>
  <c r="M32" i="3"/>
  <c r="I32" i="3"/>
  <c r="I31" i="3"/>
  <c r="I30" i="3"/>
  <c r="I29" i="3"/>
  <c r="I25" i="3"/>
  <c r="I24" i="3"/>
  <c r="G24" i="3"/>
  <c r="F24" i="3"/>
  <c r="I23" i="3"/>
  <c r="G23" i="3"/>
  <c r="F23" i="3"/>
  <c r="I22" i="3"/>
  <c r="G22" i="3"/>
  <c r="F22" i="3"/>
  <c r="I21" i="3"/>
  <c r="G21" i="3"/>
  <c r="F21" i="3"/>
  <c r="I20" i="3"/>
  <c r="G20" i="3"/>
  <c r="F20" i="3"/>
  <c r="M19" i="3"/>
  <c r="I19" i="3"/>
  <c r="G19" i="3"/>
  <c r="F19" i="3"/>
  <c r="I18" i="3"/>
  <c r="G18" i="3"/>
  <c r="F18" i="3"/>
  <c r="M17" i="3"/>
  <c r="I17" i="3"/>
  <c r="G17" i="3"/>
  <c r="F17" i="3"/>
  <c r="M16" i="3"/>
  <c r="I16" i="3"/>
  <c r="G16" i="3"/>
  <c r="F16" i="3"/>
  <c r="M15" i="3"/>
  <c r="I15" i="3"/>
  <c r="G15" i="3"/>
  <c r="F15" i="3"/>
  <c r="M14" i="3"/>
  <c r="I14" i="3"/>
  <c r="G14" i="3"/>
  <c r="F14" i="3"/>
  <c r="M13" i="3"/>
  <c r="I13" i="3"/>
  <c r="G13" i="3"/>
  <c r="F13" i="3"/>
  <c r="M12" i="3"/>
  <c r="I12" i="3"/>
  <c r="G12" i="3"/>
  <c r="F12" i="3"/>
  <c r="M11" i="3"/>
  <c r="I11" i="3"/>
  <c r="I47" i="3" s="1"/>
  <c r="G11" i="3"/>
  <c r="G47" i="3" s="1"/>
  <c r="F11" i="3"/>
  <c r="F47" i="3" s="1"/>
</calcChain>
</file>

<file path=xl/sharedStrings.xml><?xml version="1.0" encoding="utf-8"?>
<sst xmlns="http://schemas.openxmlformats.org/spreadsheetml/2006/main" count="155" uniqueCount="76">
  <si>
    <t>GUANGZHOU SYTRON ELECTRONICS TECHNOLOGY CO.,LTD.</t>
  </si>
  <si>
    <t>Add.: Room#605,Floor 6, XinHe Square, No.211-7 ChangGangZhong Road, HaiZhu District,Guangzhou,China.</t>
  </si>
  <si>
    <t xml:space="preserve">     Tel:  86-20-8401 6346  ；  Cell phone:156-9240-1263 ；  Email: sales2@sytron-electronic.com</t>
  </si>
  <si>
    <t xml:space="preserve">  PACKING  LIST</t>
  </si>
  <si>
    <t>TO : SEGMENT  BILGISAYAR</t>
  </si>
  <si>
    <t>INVOICE NO.:</t>
  </si>
  <si>
    <t>SYMCSEG0511</t>
  </si>
  <si>
    <t>Add.: DEREBOYU CADDESI NO: 79/B 34387 MECIDIYEKOY-ISTANBUL/TURKEY</t>
  </si>
  <si>
    <t>DATE:</t>
  </si>
  <si>
    <t>Atten:Taha</t>
  </si>
  <si>
    <t>PRICE TERM:</t>
  </si>
  <si>
    <t>EXW GZ</t>
  </si>
  <si>
    <t>SHIPMENT : EX works</t>
  </si>
  <si>
    <t xml:space="preserve">GOODS DESCRIPTION </t>
  </si>
  <si>
    <t>G.W.</t>
  </si>
  <si>
    <t>N.W.</t>
  </si>
  <si>
    <t>Total</t>
  </si>
  <si>
    <t>MEANS./CTN</t>
  </si>
  <si>
    <t>MEANS.</t>
  </si>
  <si>
    <t>QTY./CTN</t>
  </si>
  <si>
    <t>CTN.QTY</t>
  </si>
  <si>
    <t>CTN.NO.</t>
  </si>
  <si>
    <t xml:space="preserve">TOTAL QTY. </t>
  </si>
  <si>
    <t xml:space="preserve">Product Name  </t>
  </si>
  <si>
    <t>Model</t>
  </si>
  <si>
    <t>color</t>
  </si>
  <si>
    <t>(KGS)</t>
  </si>
  <si>
    <t>(CBM)</t>
  </si>
  <si>
    <t>(PCS)</t>
  </si>
  <si>
    <t>(CTNS)</t>
  </si>
  <si>
    <t xml:space="preserve"> normal ultra slim </t>
  </si>
  <si>
    <t>Iphone 7</t>
  </si>
  <si>
    <t xml:space="preserve">transparent </t>
  </si>
  <si>
    <t>60*39*39</t>
  </si>
  <si>
    <t>1-6</t>
  </si>
  <si>
    <t>PCS</t>
  </si>
  <si>
    <t>Iphone 7 Plus</t>
  </si>
  <si>
    <t>7-9</t>
  </si>
  <si>
    <t>Samsung A3（2017）</t>
  </si>
  <si>
    <t>10-11</t>
  </si>
  <si>
    <t>Samsung A5（2017）</t>
  </si>
  <si>
    <t>12-13</t>
  </si>
  <si>
    <t>Samsung A7（2017）</t>
  </si>
  <si>
    <t>14-15</t>
  </si>
  <si>
    <t>Samsung S8</t>
  </si>
  <si>
    <t>16-17</t>
  </si>
  <si>
    <t>Samsung S8 Plus</t>
  </si>
  <si>
    <t>LG K10(2017)</t>
  </si>
  <si>
    <t>TPU case carbon fiber grain</t>
  </si>
  <si>
    <t>black</t>
  </si>
  <si>
    <t>52.5*39*35</t>
  </si>
  <si>
    <t>20-21</t>
  </si>
  <si>
    <t>blue</t>
  </si>
  <si>
    <t>22-23</t>
  </si>
  <si>
    <t>red</t>
  </si>
  <si>
    <t>25-26</t>
  </si>
  <si>
    <t>27-28</t>
  </si>
  <si>
    <t xml:space="preserve"> PC case with finger ring </t>
  </si>
  <si>
    <t>50*42*41</t>
  </si>
  <si>
    <t xml:space="preserve">gold        </t>
  </si>
  <si>
    <t>50*42*36</t>
  </si>
  <si>
    <t xml:space="preserve">rose gold </t>
  </si>
  <si>
    <t>silver</t>
  </si>
  <si>
    <t>56*42*41</t>
  </si>
  <si>
    <t>PU   Leather Back Cover</t>
  </si>
  <si>
    <t xml:space="preserve">iphone 7
</t>
  </si>
  <si>
    <t>gold        13</t>
  </si>
  <si>
    <t>58*43*33</t>
  </si>
  <si>
    <t>blue          2</t>
  </si>
  <si>
    <t>brown      3</t>
  </si>
  <si>
    <t>smoke    14</t>
  </si>
  <si>
    <t>gray         15</t>
  </si>
  <si>
    <t>iphone 7 plus</t>
  </si>
  <si>
    <t>58*43*35</t>
  </si>
  <si>
    <t>58*43*46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</si>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</sst>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8" formatCode="0.00_ "/>
    <numFmt numFmtId="169" formatCode="0.000_ "/>
    <numFmt numFmtId="170" formatCode="[$-409]dd/mmm/yy;@"/>
    <numFmt numFmtId="171" formatCode="m/d;@"/>
    <numFmt numFmtId="172" formatCode="0.00_);[Red]\(0.00\)"/>
    <numFmt numFmtId="173" formatCode="0_ "/>
  </numFmts>
  <fonts count="9">
    <font>
      <sz val="11"/>
      <color theme="1"/>
      <name val="Calibri"/>
      <charset val="134"/>
      <scheme val="minor"/>
    </font>
    <font>
      <b/>
      <sz val="11"/>
      <name val="Calibri"/>
      <family val="2"/>
      <charset val="162"/>
    </font>
    <font>
      <sz val="11"/>
      <name val="Calibri"/>
      <family val="2"/>
      <charset val="162"/>
    </font>
    <font>
      <sz val="11"/>
      <color indexed="8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wrapText="1"/>
    </xf>
    <xf numFmtId="168" fontId="2" fillId="0" borderId="0" xfId="1" applyNumberFormat="1" applyFont="1" applyAlignment="1">
      <alignment horizontal="left"/>
    </xf>
    <xf numFmtId="168" fontId="1" fillId="0" borderId="3" xfId="1" applyNumberFormat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168" fontId="1" fillId="0" borderId="7" xfId="1" applyNumberFormat="1" applyFont="1" applyBorder="1" applyAlignment="1">
      <alignment horizontal="center" vertical="center"/>
    </xf>
    <xf numFmtId="168" fontId="1" fillId="0" borderId="8" xfId="1" applyNumberFormat="1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32" xfId="0" applyBorder="1">
      <alignment vertical="center"/>
    </xf>
    <xf numFmtId="0" fontId="7" fillId="0" borderId="0" xfId="1" applyFont="1">
      <alignment vertical="center"/>
    </xf>
    <xf numFmtId="171" fontId="2" fillId="0" borderId="0" xfId="1" applyNumberFormat="1" applyFont="1" applyAlignment="1">
      <alignment horizontal="left"/>
    </xf>
    <xf numFmtId="0" fontId="1" fillId="0" borderId="3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169" fontId="2" fillId="0" borderId="13" xfId="0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169" fontId="2" fillId="0" borderId="15" xfId="0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NumberFormat="1" applyFont="1" applyBorder="1" applyAlignment="1">
      <alignment horizontal="center" vertical="center"/>
    </xf>
    <xf numFmtId="0" fontId="2" fillId="0" borderId="7" xfId="1" applyNumberFormat="1" applyFont="1" applyBorder="1" applyAlignment="1">
      <alignment horizontal="center" vertical="center"/>
    </xf>
    <xf numFmtId="169" fontId="1" fillId="0" borderId="31" xfId="0" applyNumberFormat="1" applyFont="1" applyFill="1" applyBorder="1" applyAlignment="1">
      <alignment horizontal="center" vertical="center"/>
    </xf>
    <xf numFmtId="0" fontId="1" fillId="0" borderId="31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1" fillId="0" borderId="34" xfId="1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171" fontId="1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171" fontId="2" fillId="0" borderId="0" xfId="1" applyNumberFormat="1" applyFont="1" applyAlignment="1">
      <alignment horizontal="center" vertical="center"/>
    </xf>
    <xf numFmtId="168" fontId="1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 vertical="center" wrapText="1"/>
    </xf>
    <xf numFmtId="170" fontId="2" fillId="0" borderId="0" xfId="1" applyNumberFormat="1" applyFont="1" applyAlignment="1">
      <alignment horizontal="right"/>
    </xf>
    <xf numFmtId="171" fontId="2" fillId="0" borderId="0" xfId="1" applyNumberFormat="1" applyFont="1" applyAlignment="1">
      <alignment horizontal="right"/>
    </xf>
    <xf numFmtId="172" fontId="2" fillId="0" borderId="0" xfId="1" applyNumberFormat="1" applyFont="1" applyAlignment="1">
      <alignment horizontal="right"/>
    </xf>
    <xf numFmtId="0" fontId="2" fillId="0" borderId="0" xfId="1" applyFont="1" applyAlignment="1">
      <alignment horizontal="left" wrapText="1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168" fontId="1" fillId="0" borderId="3" xfId="1" applyNumberFormat="1" applyFont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wrapText="1"/>
    </xf>
    <xf numFmtId="0" fontId="5" fillId="0" borderId="21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68" fontId="1" fillId="0" borderId="4" xfId="1" applyNumberFormat="1" applyFont="1" applyBorder="1" applyAlignment="1">
      <alignment horizontal="center" vertical="center"/>
    </xf>
    <xf numFmtId="168" fontId="1" fillId="0" borderId="9" xfId="1" applyNumberFormat="1" applyFont="1" applyBorder="1" applyAlignment="1">
      <alignment horizontal="center" vertical="center"/>
    </xf>
    <xf numFmtId="169" fontId="2" fillId="0" borderId="12" xfId="0" applyNumberFormat="1" applyFont="1" applyFill="1" applyBorder="1" applyAlignment="1">
      <alignment horizontal="center" vertical="center"/>
    </xf>
    <xf numFmtId="169" fontId="2" fillId="0" borderId="13" xfId="0" applyNumberFormat="1" applyFont="1" applyFill="1" applyBorder="1" applyAlignment="1">
      <alignment horizontal="center" vertical="center"/>
    </xf>
    <xf numFmtId="169" fontId="2" fillId="0" borderId="7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171" fontId="1" fillId="0" borderId="3" xfId="1" applyNumberFormat="1" applyFont="1" applyBorder="1" applyAlignment="1">
      <alignment horizontal="center" vertical="center"/>
    </xf>
    <xf numFmtId="171" fontId="1" fillId="0" borderId="6" xfId="1" applyNumberFormat="1" applyFont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173" fontId="2" fillId="0" borderId="12" xfId="0" applyNumberFormat="1" applyFont="1" applyFill="1" applyBorder="1" applyAlignment="1">
      <alignment horizontal="center" vertical="center"/>
    </xf>
    <xf numFmtId="173" fontId="2" fillId="0" borderId="13" xfId="0" applyNumberFormat="1" applyFont="1" applyFill="1" applyBorder="1" applyAlignment="1">
      <alignment horizontal="center"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</cellXfs>
  <cellStyles count="2">
    <cellStyle name="Normal" xfId="0" builtinId="0"/>
    <cellStyle name="常规_Sheet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activeCell="C33" sqref="C33"/>
    </sheetView>
  </sheetViews>
  <sheetFormatPr defaultColWidth="9" defaultRowHeight="15"/>
  <cols>
    <col min="1" max="1" width="32" customWidth="1"/>
    <col min="2" max="2" width="18.42578125" customWidth="1"/>
    <col min="3" max="3" width="10.28515625" customWidth="1"/>
    <col min="8" max="8" width="12.7109375" customWidth="1"/>
  </cols>
  <sheetData>
    <row r="1" spans="1:14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8"/>
      <c r="M1" s="57"/>
      <c r="N1" s="57"/>
    </row>
    <row r="2" spans="1:14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60"/>
      <c r="M2" s="59"/>
      <c r="N2" s="59"/>
    </row>
    <row r="3" spans="1:14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60"/>
      <c r="M3" s="59"/>
      <c r="N3" s="59"/>
    </row>
    <row r="4" spans="1:14">
      <c r="A4" s="57" t="s">
        <v>3</v>
      </c>
      <c r="B4" s="57"/>
      <c r="C4" s="57"/>
      <c r="D4" s="61"/>
      <c r="E4" s="61"/>
      <c r="F4" s="61"/>
      <c r="G4" s="61"/>
      <c r="H4" s="61"/>
      <c r="I4" s="57"/>
      <c r="J4" s="57"/>
      <c r="K4" s="57"/>
      <c r="L4" s="58"/>
      <c r="M4" s="57"/>
      <c r="N4" s="57"/>
    </row>
    <row r="5" spans="1:14">
      <c r="A5" s="1" t="s">
        <v>4</v>
      </c>
      <c r="B5" s="1"/>
      <c r="C5" s="1"/>
      <c r="D5" s="2"/>
      <c r="E5" s="2"/>
      <c r="F5" s="2"/>
      <c r="G5" s="2"/>
      <c r="H5" s="2"/>
      <c r="I5" s="2"/>
      <c r="J5" s="33"/>
      <c r="K5" s="62" t="s">
        <v>5</v>
      </c>
      <c r="L5" s="62"/>
      <c r="M5" s="63" t="s">
        <v>6</v>
      </c>
      <c r="N5" s="63"/>
    </row>
    <row r="6" spans="1:14">
      <c r="A6" s="64" t="s">
        <v>7</v>
      </c>
      <c r="B6" s="64"/>
      <c r="C6" s="64"/>
      <c r="D6" s="64"/>
      <c r="E6" s="64"/>
      <c r="F6" s="64"/>
      <c r="G6" s="64"/>
      <c r="H6" s="3"/>
      <c r="I6" s="2"/>
      <c r="J6" s="33"/>
      <c r="K6" s="63" t="s">
        <v>8</v>
      </c>
      <c r="L6" s="63"/>
      <c r="M6" s="65">
        <v>42895</v>
      </c>
      <c r="N6" s="65"/>
    </row>
    <row r="7" spans="1:14">
      <c r="A7" s="2" t="s">
        <v>9</v>
      </c>
      <c r="B7" s="2"/>
      <c r="C7" s="2"/>
      <c r="D7" s="4"/>
      <c r="E7" s="4"/>
      <c r="F7" s="4"/>
      <c r="G7" s="4"/>
      <c r="H7" s="4"/>
      <c r="I7" s="2"/>
      <c r="J7" s="3"/>
      <c r="K7" s="66" t="s">
        <v>10</v>
      </c>
      <c r="L7" s="66"/>
      <c r="M7" s="67" t="s">
        <v>11</v>
      </c>
      <c r="N7" s="67"/>
    </row>
    <row r="8" spans="1:14">
      <c r="A8" s="68" t="s">
        <v>12</v>
      </c>
      <c r="B8" s="68"/>
      <c r="C8" s="68"/>
      <c r="D8" s="4"/>
      <c r="E8" s="4"/>
      <c r="F8" s="4"/>
      <c r="G8" s="4"/>
      <c r="H8" s="4"/>
      <c r="I8" s="2"/>
      <c r="J8" s="2"/>
      <c r="K8" s="2"/>
      <c r="L8" s="34"/>
      <c r="M8" s="2"/>
      <c r="N8" s="2"/>
    </row>
    <row r="9" spans="1:14">
      <c r="A9" s="69" t="s">
        <v>13</v>
      </c>
      <c r="B9" s="70"/>
      <c r="C9" s="70"/>
      <c r="D9" s="5" t="s">
        <v>14</v>
      </c>
      <c r="E9" s="5" t="s">
        <v>15</v>
      </c>
      <c r="F9" s="71" t="s">
        <v>16</v>
      </c>
      <c r="G9" s="71"/>
      <c r="H9" s="100" t="s">
        <v>17</v>
      </c>
      <c r="I9" s="35" t="s">
        <v>18</v>
      </c>
      <c r="J9" s="35" t="s">
        <v>19</v>
      </c>
      <c r="K9" s="35" t="s">
        <v>20</v>
      </c>
      <c r="L9" s="107" t="s">
        <v>21</v>
      </c>
      <c r="M9" s="117" t="s">
        <v>22</v>
      </c>
      <c r="N9" s="118"/>
    </row>
    <row r="10" spans="1:14">
      <c r="A10" s="6" t="s">
        <v>23</v>
      </c>
      <c r="B10" s="7" t="s">
        <v>24</v>
      </c>
      <c r="C10" s="7" t="s">
        <v>25</v>
      </c>
      <c r="D10" s="8" t="s">
        <v>26</v>
      </c>
      <c r="E10" s="8" t="s">
        <v>26</v>
      </c>
      <c r="F10" s="8" t="s">
        <v>14</v>
      </c>
      <c r="G10" s="9" t="s">
        <v>15</v>
      </c>
      <c r="H10" s="101"/>
      <c r="I10" s="36" t="s">
        <v>27</v>
      </c>
      <c r="J10" s="37" t="s">
        <v>28</v>
      </c>
      <c r="K10" s="36" t="s">
        <v>29</v>
      </c>
      <c r="L10" s="108"/>
      <c r="M10" s="119"/>
      <c r="N10" s="120"/>
    </row>
    <row r="11" spans="1:14">
      <c r="A11" s="76" t="s">
        <v>30</v>
      </c>
      <c r="B11" s="10" t="s">
        <v>31</v>
      </c>
      <c r="C11" s="92" t="s">
        <v>32</v>
      </c>
      <c r="D11" s="11">
        <v>7.9</v>
      </c>
      <c r="E11" s="11">
        <v>6.4</v>
      </c>
      <c r="F11" s="11">
        <f>D11*K11</f>
        <v>47.400000000000006</v>
      </c>
      <c r="G11" s="12">
        <f>E11*K11</f>
        <v>38.400000000000006</v>
      </c>
      <c r="H11" s="12" t="s">
        <v>33</v>
      </c>
      <c r="I11" s="38">
        <f t="shared" ref="I11:I18" si="0">0.6*0.39*0.39*K11</f>
        <v>0.54755999999999994</v>
      </c>
      <c r="J11" s="39">
        <v>500</v>
      </c>
      <c r="K11" s="40">
        <v>6</v>
      </c>
      <c r="L11" s="41" t="s">
        <v>34</v>
      </c>
      <c r="M11" s="22">
        <f>K11*J11</f>
        <v>3000</v>
      </c>
      <c r="N11" s="42" t="s">
        <v>35</v>
      </c>
    </row>
    <row r="12" spans="1:14">
      <c r="A12" s="77"/>
      <c r="B12" s="13" t="s">
        <v>36</v>
      </c>
      <c r="C12" s="92"/>
      <c r="D12" s="14">
        <v>9.5</v>
      </c>
      <c r="E12" s="14">
        <v>8</v>
      </c>
      <c r="F12" s="12">
        <f t="shared" ref="F12:F24" si="1">D12*K12</f>
        <v>28.5</v>
      </c>
      <c r="G12" s="12">
        <f t="shared" ref="G12:G24" si="2">E12*K12</f>
        <v>24</v>
      </c>
      <c r="H12" s="14" t="s">
        <v>33</v>
      </c>
      <c r="I12" s="43">
        <f t="shared" si="0"/>
        <v>0.27377999999999997</v>
      </c>
      <c r="J12" s="44">
        <v>500</v>
      </c>
      <c r="K12" s="14">
        <v>3</v>
      </c>
      <c r="L12" s="45" t="s">
        <v>37</v>
      </c>
      <c r="M12" s="17">
        <f t="shared" ref="M12:M17" si="3">K12*J12</f>
        <v>1500</v>
      </c>
      <c r="N12" s="46" t="s">
        <v>35</v>
      </c>
    </row>
    <row r="13" spans="1:14">
      <c r="A13" s="77"/>
      <c r="B13" s="15" t="s">
        <v>38</v>
      </c>
      <c r="C13" s="92"/>
      <c r="D13" s="12">
        <v>8.4</v>
      </c>
      <c r="E13" s="12">
        <v>6.9</v>
      </c>
      <c r="F13" s="14">
        <f t="shared" si="1"/>
        <v>16.8</v>
      </c>
      <c r="G13" s="12">
        <f t="shared" si="2"/>
        <v>13.8</v>
      </c>
      <c r="H13" s="14" t="s">
        <v>33</v>
      </c>
      <c r="I13" s="38">
        <f t="shared" si="0"/>
        <v>0.18251999999999999</v>
      </c>
      <c r="J13" s="44">
        <v>500</v>
      </c>
      <c r="K13" s="12">
        <v>2</v>
      </c>
      <c r="L13" s="41" t="s">
        <v>39</v>
      </c>
      <c r="M13" s="13">
        <f t="shared" si="3"/>
        <v>1000</v>
      </c>
      <c r="N13" s="46" t="s">
        <v>35</v>
      </c>
    </row>
    <row r="14" spans="1:14">
      <c r="A14" s="77"/>
      <c r="B14" s="16" t="s">
        <v>40</v>
      </c>
      <c r="C14" s="92"/>
      <c r="D14" s="14">
        <v>8.8000000000000007</v>
      </c>
      <c r="E14" s="14">
        <v>7.3</v>
      </c>
      <c r="F14" s="14">
        <f t="shared" si="1"/>
        <v>17.600000000000001</v>
      </c>
      <c r="G14" s="12">
        <f t="shared" si="2"/>
        <v>14.6</v>
      </c>
      <c r="H14" s="14" t="s">
        <v>33</v>
      </c>
      <c r="I14" s="38">
        <f t="shared" si="0"/>
        <v>0.18251999999999999</v>
      </c>
      <c r="J14" s="44">
        <v>500</v>
      </c>
      <c r="K14" s="14">
        <v>2</v>
      </c>
      <c r="L14" s="45" t="s">
        <v>41</v>
      </c>
      <c r="M14" s="22">
        <f t="shared" si="3"/>
        <v>1000</v>
      </c>
      <c r="N14" s="46" t="s">
        <v>35</v>
      </c>
    </row>
    <row r="15" spans="1:14">
      <c r="A15" s="77"/>
      <c r="B15" s="17" t="s">
        <v>42</v>
      </c>
      <c r="C15" s="92"/>
      <c r="D15" s="14">
        <v>10.199999999999999</v>
      </c>
      <c r="E15" s="14">
        <v>8.6999999999999993</v>
      </c>
      <c r="F15" s="12">
        <f t="shared" si="1"/>
        <v>20.399999999999999</v>
      </c>
      <c r="G15" s="12">
        <f t="shared" si="2"/>
        <v>17.399999999999999</v>
      </c>
      <c r="H15" s="14" t="s">
        <v>33</v>
      </c>
      <c r="I15" s="38">
        <f t="shared" si="0"/>
        <v>0.18251999999999999</v>
      </c>
      <c r="J15" s="44">
        <v>500</v>
      </c>
      <c r="K15" s="14">
        <v>2</v>
      </c>
      <c r="L15" s="45" t="s">
        <v>43</v>
      </c>
      <c r="M15" s="17">
        <f t="shared" si="3"/>
        <v>1000</v>
      </c>
      <c r="N15" s="46" t="s">
        <v>35</v>
      </c>
    </row>
    <row r="16" spans="1:14">
      <c r="A16" s="77"/>
      <c r="B16" s="18" t="s">
        <v>44</v>
      </c>
      <c r="C16" s="92"/>
      <c r="D16" s="12">
        <v>8.9</v>
      </c>
      <c r="E16" s="12">
        <v>7.4</v>
      </c>
      <c r="F16" s="12">
        <f t="shared" si="1"/>
        <v>17.8</v>
      </c>
      <c r="G16" s="12">
        <f t="shared" si="2"/>
        <v>14.8</v>
      </c>
      <c r="H16" s="14" t="s">
        <v>33</v>
      </c>
      <c r="I16" s="38">
        <f t="shared" si="0"/>
        <v>0.18251999999999999</v>
      </c>
      <c r="J16" s="44">
        <v>500</v>
      </c>
      <c r="K16" s="12">
        <v>2</v>
      </c>
      <c r="L16" s="41" t="s">
        <v>45</v>
      </c>
      <c r="M16" s="13">
        <f t="shared" si="3"/>
        <v>1000</v>
      </c>
      <c r="N16" s="46" t="s">
        <v>35</v>
      </c>
    </row>
    <row r="17" spans="1:14">
      <c r="A17" s="77"/>
      <c r="B17" s="18" t="s">
        <v>46</v>
      </c>
      <c r="C17" s="92"/>
      <c r="D17" s="14">
        <v>9.4</v>
      </c>
      <c r="E17" s="14">
        <v>7.9</v>
      </c>
      <c r="F17" s="14">
        <f t="shared" si="1"/>
        <v>9.4</v>
      </c>
      <c r="G17" s="12">
        <f t="shared" si="2"/>
        <v>7.9</v>
      </c>
      <c r="H17" s="14" t="s">
        <v>33</v>
      </c>
      <c r="I17" s="43">
        <f t="shared" si="0"/>
        <v>9.1259999999999994E-2</v>
      </c>
      <c r="J17" s="44">
        <v>500</v>
      </c>
      <c r="K17" s="14">
        <v>1</v>
      </c>
      <c r="L17" s="47">
        <v>18</v>
      </c>
      <c r="M17" s="13">
        <f t="shared" si="3"/>
        <v>500</v>
      </c>
      <c r="N17" s="46" t="s">
        <v>35</v>
      </c>
    </row>
    <row r="18" spans="1:14">
      <c r="A18" s="76"/>
      <c r="B18" s="18" t="s">
        <v>47</v>
      </c>
      <c r="C18" s="93"/>
      <c r="D18" s="14">
        <v>9.6999999999999993</v>
      </c>
      <c r="E18" s="14">
        <v>8.1999999999999993</v>
      </c>
      <c r="F18" s="14">
        <f t="shared" si="1"/>
        <v>9.6999999999999993</v>
      </c>
      <c r="G18" s="12">
        <f t="shared" si="2"/>
        <v>8.1999999999999993</v>
      </c>
      <c r="H18" s="14" t="s">
        <v>33</v>
      </c>
      <c r="I18" s="43">
        <f t="shared" si="0"/>
        <v>9.1259999999999994E-2</v>
      </c>
      <c r="J18" s="44">
        <v>455</v>
      </c>
      <c r="K18" s="14">
        <v>1</v>
      </c>
      <c r="L18" s="47">
        <v>19</v>
      </c>
      <c r="M18" s="13">
        <v>455</v>
      </c>
      <c r="N18" s="46" t="s">
        <v>35</v>
      </c>
    </row>
    <row r="19" spans="1:14">
      <c r="A19" s="78" t="s">
        <v>48</v>
      </c>
      <c r="B19" s="82" t="s">
        <v>31</v>
      </c>
      <c r="C19" s="19" t="s">
        <v>49</v>
      </c>
      <c r="D19" s="12">
        <v>11.1</v>
      </c>
      <c r="E19" s="12">
        <v>10.1</v>
      </c>
      <c r="F19" s="12">
        <f t="shared" si="1"/>
        <v>22.2</v>
      </c>
      <c r="G19" s="12">
        <f t="shared" si="2"/>
        <v>20.2</v>
      </c>
      <c r="H19" s="14" t="s">
        <v>50</v>
      </c>
      <c r="I19" s="38">
        <f t="shared" ref="I19:I24" si="4">0.525*0.39*0.35*K19</f>
        <v>0.14332500000000001</v>
      </c>
      <c r="J19" s="44">
        <v>750</v>
      </c>
      <c r="K19" s="12">
        <v>2</v>
      </c>
      <c r="L19" s="41" t="s">
        <v>51</v>
      </c>
      <c r="M19" s="13">
        <f>J19*K19</f>
        <v>1500</v>
      </c>
      <c r="N19" s="46" t="s">
        <v>35</v>
      </c>
    </row>
    <row r="20" spans="1:14">
      <c r="A20" s="77"/>
      <c r="B20" s="83"/>
      <c r="C20" s="21" t="s">
        <v>52</v>
      </c>
      <c r="D20" s="14">
        <v>11</v>
      </c>
      <c r="E20" s="14">
        <v>10</v>
      </c>
      <c r="F20" s="12">
        <f t="shared" si="1"/>
        <v>22</v>
      </c>
      <c r="G20" s="12">
        <f t="shared" si="2"/>
        <v>20</v>
      </c>
      <c r="H20" s="14" t="s">
        <v>50</v>
      </c>
      <c r="I20" s="38">
        <f t="shared" si="4"/>
        <v>0.14332500000000001</v>
      </c>
      <c r="J20" s="44">
        <v>750</v>
      </c>
      <c r="K20" s="14">
        <v>2</v>
      </c>
      <c r="L20" s="45" t="s">
        <v>53</v>
      </c>
      <c r="M20" s="20">
        <v>1500</v>
      </c>
      <c r="N20" s="46" t="s">
        <v>35</v>
      </c>
    </row>
    <row r="21" spans="1:14">
      <c r="A21" s="77"/>
      <c r="B21" s="84"/>
      <c r="C21" s="21" t="s">
        <v>54</v>
      </c>
      <c r="D21" s="14">
        <v>7.7</v>
      </c>
      <c r="E21" s="14">
        <v>6.7</v>
      </c>
      <c r="F21" s="12">
        <f t="shared" si="1"/>
        <v>7.7</v>
      </c>
      <c r="G21" s="12">
        <f t="shared" si="2"/>
        <v>6.7</v>
      </c>
      <c r="H21" s="14" t="s">
        <v>50</v>
      </c>
      <c r="I21" s="43">
        <f t="shared" si="4"/>
        <v>7.1662500000000004E-2</v>
      </c>
      <c r="J21" s="44">
        <v>500</v>
      </c>
      <c r="K21" s="14">
        <v>1</v>
      </c>
      <c r="L21" s="47">
        <v>24</v>
      </c>
      <c r="M21" s="17">
        <v>500</v>
      </c>
      <c r="N21" s="46" t="s">
        <v>35</v>
      </c>
    </row>
    <row r="22" spans="1:14">
      <c r="A22" s="77"/>
      <c r="B22" s="85" t="s">
        <v>36</v>
      </c>
      <c r="C22" s="19" t="s">
        <v>52</v>
      </c>
      <c r="D22" s="12">
        <v>9.4</v>
      </c>
      <c r="E22" s="12">
        <v>8.4</v>
      </c>
      <c r="F22" s="12">
        <f t="shared" si="1"/>
        <v>18.8</v>
      </c>
      <c r="G22" s="12">
        <f t="shared" si="2"/>
        <v>16.8</v>
      </c>
      <c r="H22" s="14" t="s">
        <v>50</v>
      </c>
      <c r="I22" s="38">
        <f>0.525*0.39*0.35*2</f>
        <v>0.14332500000000001</v>
      </c>
      <c r="J22" s="44">
        <v>500</v>
      </c>
      <c r="K22" s="12">
        <v>2</v>
      </c>
      <c r="L22" s="41" t="s">
        <v>55</v>
      </c>
      <c r="M22" s="13">
        <v>1000</v>
      </c>
      <c r="N22" s="46" t="s">
        <v>35</v>
      </c>
    </row>
    <row r="23" spans="1:14">
      <c r="A23" s="77"/>
      <c r="B23" s="83"/>
      <c r="C23" s="21" t="s">
        <v>49</v>
      </c>
      <c r="D23" s="14">
        <v>9.5</v>
      </c>
      <c r="E23" s="14">
        <v>8.5</v>
      </c>
      <c r="F23" s="12">
        <f t="shared" si="1"/>
        <v>19</v>
      </c>
      <c r="G23" s="12">
        <f t="shared" si="2"/>
        <v>17</v>
      </c>
      <c r="H23" s="14" t="s">
        <v>50</v>
      </c>
      <c r="I23" s="38">
        <f>0.525*0.39*0.35*2</f>
        <v>0.14332500000000001</v>
      </c>
      <c r="J23" s="44">
        <v>500</v>
      </c>
      <c r="K23" s="14">
        <v>2</v>
      </c>
      <c r="L23" s="45" t="s">
        <v>56</v>
      </c>
      <c r="M23" s="20">
        <v>1000</v>
      </c>
      <c r="N23" s="46" t="s">
        <v>35</v>
      </c>
    </row>
    <row r="24" spans="1:14">
      <c r="A24" s="76"/>
      <c r="B24" s="86"/>
      <c r="C24" s="21" t="s">
        <v>54</v>
      </c>
      <c r="D24" s="14">
        <v>9.3000000000000007</v>
      </c>
      <c r="E24" s="14">
        <v>8.3000000000000007</v>
      </c>
      <c r="F24" s="12">
        <f t="shared" si="1"/>
        <v>9.3000000000000007</v>
      </c>
      <c r="G24" s="12">
        <f t="shared" si="2"/>
        <v>8.3000000000000007</v>
      </c>
      <c r="H24" s="14" t="s">
        <v>50</v>
      </c>
      <c r="I24" s="43">
        <f t="shared" si="4"/>
        <v>7.1662500000000004E-2</v>
      </c>
      <c r="J24" s="44">
        <v>500</v>
      </c>
      <c r="K24" s="14">
        <v>1</v>
      </c>
      <c r="L24" s="47">
        <v>29</v>
      </c>
      <c r="M24" s="17">
        <v>500</v>
      </c>
      <c r="N24" s="46" t="s">
        <v>35</v>
      </c>
    </row>
    <row r="25" spans="1:14">
      <c r="A25" s="77" t="s">
        <v>57</v>
      </c>
      <c r="B25" s="23" t="s">
        <v>36</v>
      </c>
      <c r="C25" s="94" t="s">
        <v>49</v>
      </c>
      <c r="D25" s="96">
        <v>14.1</v>
      </c>
      <c r="E25" s="96">
        <v>13.1</v>
      </c>
      <c r="F25" s="96">
        <v>14.1</v>
      </c>
      <c r="G25" s="96">
        <v>13.1</v>
      </c>
      <c r="H25" s="98" t="s">
        <v>58</v>
      </c>
      <c r="I25" s="102">
        <f>0.5*0.42*0.41</f>
        <v>8.6099999999999996E-2</v>
      </c>
      <c r="J25" s="44">
        <v>100</v>
      </c>
      <c r="K25" s="96">
        <v>1</v>
      </c>
      <c r="L25" s="109">
        <v>30</v>
      </c>
      <c r="M25" s="110">
        <v>609</v>
      </c>
      <c r="N25" s="114" t="s">
        <v>35</v>
      </c>
    </row>
    <row r="26" spans="1:14">
      <c r="A26" s="77"/>
      <c r="B26" s="25" t="s">
        <v>31</v>
      </c>
      <c r="C26" s="95"/>
      <c r="D26" s="97"/>
      <c r="E26" s="97"/>
      <c r="F26" s="97"/>
      <c r="G26" s="97"/>
      <c r="H26" s="97"/>
      <c r="I26" s="103"/>
      <c r="J26" s="44">
        <v>509</v>
      </c>
      <c r="K26" s="97"/>
      <c r="L26" s="106"/>
      <c r="M26" s="111"/>
      <c r="N26" s="115"/>
    </row>
    <row r="27" spans="1:14">
      <c r="A27" s="77"/>
      <c r="B27" s="23" t="s">
        <v>36</v>
      </c>
      <c r="C27" s="26" t="s">
        <v>49</v>
      </c>
      <c r="D27" s="98">
        <v>14.3</v>
      </c>
      <c r="E27" s="98">
        <v>13.3</v>
      </c>
      <c r="F27" s="98">
        <v>14.3</v>
      </c>
      <c r="G27" s="98">
        <v>13.3</v>
      </c>
      <c r="H27" s="98" t="s">
        <v>58</v>
      </c>
      <c r="I27" s="102">
        <v>8.5999999999999993E-2</v>
      </c>
      <c r="J27" s="44">
        <v>100</v>
      </c>
      <c r="K27" s="96">
        <v>1</v>
      </c>
      <c r="L27" s="105">
        <v>31</v>
      </c>
      <c r="M27" s="105">
        <v>619</v>
      </c>
      <c r="N27" s="114" t="s">
        <v>35</v>
      </c>
    </row>
    <row r="28" spans="1:14">
      <c r="A28" s="77"/>
      <c r="B28" s="25" t="s">
        <v>31</v>
      </c>
      <c r="C28" s="26" t="s">
        <v>54</v>
      </c>
      <c r="D28" s="97"/>
      <c r="E28" s="97"/>
      <c r="F28" s="97"/>
      <c r="G28" s="97"/>
      <c r="H28" s="97"/>
      <c r="I28" s="103"/>
      <c r="J28" s="44">
        <v>519</v>
      </c>
      <c r="K28" s="97"/>
      <c r="L28" s="106"/>
      <c r="M28" s="106"/>
      <c r="N28" s="115"/>
    </row>
    <row r="29" spans="1:14">
      <c r="A29" s="77"/>
      <c r="B29" s="25" t="s">
        <v>31</v>
      </c>
      <c r="C29" s="27" t="s">
        <v>59</v>
      </c>
      <c r="D29" s="14">
        <v>11.4</v>
      </c>
      <c r="E29" s="14">
        <v>10.4</v>
      </c>
      <c r="F29" s="14">
        <v>11.4</v>
      </c>
      <c r="G29" s="14">
        <v>10.4</v>
      </c>
      <c r="H29" s="14" t="s">
        <v>60</v>
      </c>
      <c r="I29" s="38">
        <f t="shared" ref="I29:I31" si="5">0.5*0.42*0.36</f>
        <v>7.5600000000000001E-2</v>
      </c>
      <c r="J29" s="49">
        <v>514</v>
      </c>
      <c r="K29" s="14">
        <v>1</v>
      </c>
      <c r="L29" s="47">
        <v>32</v>
      </c>
      <c r="M29" s="50">
        <v>514</v>
      </c>
      <c r="N29" s="46" t="s">
        <v>35</v>
      </c>
    </row>
    <row r="30" spans="1:14">
      <c r="A30" s="77"/>
      <c r="B30" s="25" t="s">
        <v>31</v>
      </c>
      <c r="C30" s="27" t="s">
        <v>61</v>
      </c>
      <c r="D30" s="24">
        <v>11.4</v>
      </c>
      <c r="E30" s="24">
        <v>10.4</v>
      </c>
      <c r="F30" s="24">
        <v>11.4</v>
      </c>
      <c r="G30" s="24">
        <v>10.4</v>
      </c>
      <c r="H30" s="14" t="s">
        <v>60</v>
      </c>
      <c r="I30" s="38">
        <f t="shared" si="5"/>
        <v>7.5600000000000001E-2</v>
      </c>
      <c r="J30" s="49">
        <v>511</v>
      </c>
      <c r="K30" s="14">
        <v>1</v>
      </c>
      <c r="L30" s="47">
        <v>33</v>
      </c>
      <c r="M30" s="51">
        <v>511</v>
      </c>
      <c r="N30" s="46" t="s">
        <v>35</v>
      </c>
    </row>
    <row r="31" spans="1:14">
      <c r="A31" s="77"/>
      <c r="B31" s="25" t="s">
        <v>31</v>
      </c>
      <c r="C31" s="27" t="s">
        <v>62</v>
      </c>
      <c r="D31" s="24">
        <v>11.4</v>
      </c>
      <c r="E31" s="24">
        <v>10.4</v>
      </c>
      <c r="F31" s="24">
        <v>11.4</v>
      </c>
      <c r="G31" s="24">
        <v>10.4</v>
      </c>
      <c r="H31" s="12" t="s">
        <v>60</v>
      </c>
      <c r="I31" s="38">
        <f t="shared" si="5"/>
        <v>7.5600000000000001E-2</v>
      </c>
      <c r="J31" s="49">
        <v>497</v>
      </c>
      <c r="K31" s="12">
        <v>1</v>
      </c>
      <c r="L31" s="48">
        <v>34</v>
      </c>
      <c r="M31" s="50">
        <v>497</v>
      </c>
      <c r="N31" s="46" t="s">
        <v>35</v>
      </c>
    </row>
    <row r="32" spans="1:14">
      <c r="A32" s="77"/>
      <c r="B32" s="85" t="s">
        <v>36</v>
      </c>
      <c r="C32" s="27" t="s">
        <v>59</v>
      </c>
      <c r="D32" s="98">
        <v>13.7</v>
      </c>
      <c r="E32" s="98">
        <v>12.7</v>
      </c>
      <c r="F32" s="98">
        <v>13.7</v>
      </c>
      <c r="G32" s="98">
        <v>12.7</v>
      </c>
      <c r="H32" s="98" t="s">
        <v>63</v>
      </c>
      <c r="I32" s="102">
        <f>0.5*0.42*0.41</f>
        <v>8.6099999999999996E-2</v>
      </c>
      <c r="J32" s="49">
        <v>253</v>
      </c>
      <c r="K32" s="98">
        <v>1</v>
      </c>
      <c r="L32" s="109">
        <v>35</v>
      </c>
      <c r="M32" s="109">
        <f>J32+J33</f>
        <v>505</v>
      </c>
      <c r="N32" s="114" t="s">
        <v>35</v>
      </c>
    </row>
    <row r="33" spans="1:14">
      <c r="A33" s="77"/>
      <c r="B33" s="83"/>
      <c r="C33" s="28" t="s">
        <v>62</v>
      </c>
      <c r="D33" s="98"/>
      <c r="E33" s="97"/>
      <c r="F33" s="98"/>
      <c r="G33" s="97"/>
      <c r="H33" s="97"/>
      <c r="I33" s="103"/>
      <c r="J33" s="49">
        <v>252</v>
      </c>
      <c r="K33" s="97"/>
      <c r="L33" s="105"/>
      <c r="M33" s="106"/>
      <c r="N33" s="115"/>
    </row>
    <row r="34" spans="1:14">
      <c r="A34" s="77"/>
      <c r="B34" s="83"/>
      <c r="C34" s="28" t="s">
        <v>61</v>
      </c>
      <c r="D34" s="99">
        <v>15</v>
      </c>
      <c r="E34" s="96">
        <v>14</v>
      </c>
      <c r="F34" s="99">
        <v>15</v>
      </c>
      <c r="G34" s="96">
        <v>14</v>
      </c>
      <c r="H34" s="96" t="s">
        <v>63</v>
      </c>
      <c r="I34" s="102">
        <v>8.5999999999999993E-2</v>
      </c>
      <c r="J34" s="49">
        <v>255</v>
      </c>
      <c r="K34" s="105">
        <v>1</v>
      </c>
      <c r="L34" s="109">
        <v>36</v>
      </c>
      <c r="M34" s="112">
        <f>J34+J35+J36</f>
        <v>573</v>
      </c>
      <c r="N34" s="114" t="s">
        <v>35</v>
      </c>
    </row>
    <row r="35" spans="1:14">
      <c r="A35" s="77"/>
      <c r="B35" s="83"/>
      <c r="C35" s="27" t="s">
        <v>54</v>
      </c>
      <c r="D35" s="96"/>
      <c r="E35" s="96"/>
      <c r="F35" s="96"/>
      <c r="G35" s="96"/>
      <c r="H35" s="96"/>
      <c r="I35" s="103"/>
      <c r="J35" s="49">
        <v>257</v>
      </c>
      <c r="K35" s="105"/>
      <c r="L35" s="105"/>
      <c r="M35" s="112"/>
      <c r="N35" s="116"/>
    </row>
    <row r="36" spans="1:14">
      <c r="A36" s="77"/>
      <c r="B36" s="83"/>
      <c r="C36" s="27" t="s">
        <v>49</v>
      </c>
      <c r="D36" s="97"/>
      <c r="E36" s="97"/>
      <c r="F36" s="97"/>
      <c r="G36" s="97"/>
      <c r="H36" s="97"/>
      <c r="I36" s="103"/>
      <c r="J36" s="49">
        <v>61</v>
      </c>
      <c r="K36" s="106"/>
      <c r="L36" s="106"/>
      <c r="M36" s="113"/>
      <c r="N36" s="115"/>
    </row>
    <row r="37" spans="1:14">
      <c r="A37" s="79" t="s">
        <v>64</v>
      </c>
      <c r="B37" s="87" t="s">
        <v>65</v>
      </c>
      <c r="C37" s="29" t="s">
        <v>66</v>
      </c>
      <c r="D37" s="12">
        <v>12.15</v>
      </c>
      <c r="E37" s="12">
        <v>10.99</v>
      </c>
      <c r="F37" s="12">
        <v>12.15</v>
      </c>
      <c r="G37" s="12">
        <v>10.99</v>
      </c>
      <c r="H37" s="14" t="s">
        <v>67</v>
      </c>
      <c r="I37" s="38">
        <f t="shared" ref="I37:I41" si="6">0.58*0.43*0.33</f>
        <v>8.2302E-2</v>
      </c>
      <c r="J37" s="14">
        <v>498</v>
      </c>
      <c r="K37" s="48">
        <v>1</v>
      </c>
      <c r="L37" s="48">
        <v>37</v>
      </c>
      <c r="M37" s="14">
        <v>498</v>
      </c>
      <c r="N37" s="46" t="s">
        <v>35</v>
      </c>
    </row>
    <row r="38" spans="1:14">
      <c r="A38" s="80"/>
      <c r="B38" s="88"/>
      <c r="C38" s="27" t="s">
        <v>68</v>
      </c>
      <c r="D38" s="12">
        <v>12.15</v>
      </c>
      <c r="E38" s="12">
        <v>10.99</v>
      </c>
      <c r="F38" s="12">
        <v>12.15</v>
      </c>
      <c r="G38" s="12">
        <v>10.99</v>
      </c>
      <c r="H38" s="14" t="s">
        <v>67</v>
      </c>
      <c r="I38" s="38">
        <f t="shared" si="6"/>
        <v>8.2302E-2</v>
      </c>
      <c r="J38" s="14">
        <v>497</v>
      </c>
      <c r="K38" s="48">
        <v>1</v>
      </c>
      <c r="L38" s="48">
        <v>38</v>
      </c>
      <c r="M38" s="14">
        <v>497</v>
      </c>
      <c r="N38" s="46" t="s">
        <v>35</v>
      </c>
    </row>
    <row r="39" spans="1:14">
      <c r="A39" s="80"/>
      <c r="B39" s="89"/>
      <c r="C39" s="27" t="s">
        <v>69</v>
      </c>
      <c r="D39" s="12">
        <v>12.15</v>
      </c>
      <c r="E39" s="12">
        <v>10.99</v>
      </c>
      <c r="F39" s="12">
        <v>12.15</v>
      </c>
      <c r="G39" s="12">
        <v>10.99</v>
      </c>
      <c r="H39" s="14" t="s">
        <v>67</v>
      </c>
      <c r="I39" s="38">
        <f t="shared" si="6"/>
        <v>8.2302E-2</v>
      </c>
      <c r="J39" s="14">
        <v>500</v>
      </c>
      <c r="K39" s="48">
        <v>1</v>
      </c>
      <c r="L39" s="48">
        <v>39</v>
      </c>
      <c r="M39" s="14">
        <v>500</v>
      </c>
      <c r="N39" s="46" t="s">
        <v>35</v>
      </c>
    </row>
    <row r="40" spans="1:14">
      <c r="A40" s="80"/>
      <c r="B40" s="90"/>
      <c r="C40" s="27" t="s">
        <v>70</v>
      </c>
      <c r="D40" s="12">
        <v>12.15</v>
      </c>
      <c r="E40" s="12">
        <v>10.99</v>
      </c>
      <c r="F40" s="12">
        <v>12.15</v>
      </c>
      <c r="G40" s="12">
        <v>10.99</v>
      </c>
      <c r="H40" s="14" t="s">
        <v>67</v>
      </c>
      <c r="I40" s="38">
        <f t="shared" si="6"/>
        <v>8.2302E-2</v>
      </c>
      <c r="J40" s="14">
        <v>500</v>
      </c>
      <c r="K40" s="48">
        <v>1</v>
      </c>
      <c r="L40" s="48">
        <v>40</v>
      </c>
      <c r="M40" s="14">
        <v>500</v>
      </c>
      <c r="N40" s="46" t="s">
        <v>35</v>
      </c>
    </row>
    <row r="41" spans="1:14">
      <c r="A41" s="80"/>
      <c r="B41" s="88"/>
      <c r="C41" s="27" t="s">
        <v>71</v>
      </c>
      <c r="D41" s="12">
        <v>12.15</v>
      </c>
      <c r="E41" s="12">
        <v>10.99</v>
      </c>
      <c r="F41" s="12">
        <v>12.15</v>
      </c>
      <c r="G41" s="12">
        <v>10.99</v>
      </c>
      <c r="H41" s="14" t="s">
        <v>67</v>
      </c>
      <c r="I41" s="38">
        <f t="shared" si="6"/>
        <v>8.2302E-2</v>
      </c>
      <c r="J41" s="14">
        <v>500</v>
      </c>
      <c r="K41" s="48">
        <v>1</v>
      </c>
      <c r="L41" s="48">
        <v>41</v>
      </c>
      <c r="M41" s="14">
        <v>500</v>
      </c>
      <c r="N41" s="46" t="s">
        <v>35</v>
      </c>
    </row>
    <row r="42" spans="1:14">
      <c r="A42" s="80"/>
      <c r="B42" s="91" t="s">
        <v>72</v>
      </c>
      <c r="C42" s="29" t="s">
        <v>66</v>
      </c>
      <c r="D42" s="98">
        <v>15.1</v>
      </c>
      <c r="E42" s="98">
        <v>13.94</v>
      </c>
      <c r="F42" s="98">
        <v>15.1</v>
      </c>
      <c r="G42" s="98">
        <v>13.94</v>
      </c>
      <c r="H42" s="98" t="s">
        <v>73</v>
      </c>
      <c r="I42" s="104">
        <f>0.58*0.43*0.35</f>
        <v>8.7289999999999993E-2</v>
      </c>
      <c r="J42" s="14">
        <v>250</v>
      </c>
      <c r="K42" s="105">
        <v>1</v>
      </c>
      <c r="L42" s="109">
        <v>42</v>
      </c>
      <c r="M42" s="109">
        <v>500</v>
      </c>
      <c r="N42" s="114" t="s">
        <v>35</v>
      </c>
    </row>
    <row r="43" spans="1:14">
      <c r="A43" s="80"/>
      <c r="B43" s="91"/>
      <c r="C43" s="27" t="s">
        <v>68</v>
      </c>
      <c r="D43" s="97"/>
      <c r="E43" s="97"/>
      <c r="F43" s="97"/>
      <c r="G43" s="97"/>
      <c r="H43" s="97"/>
      <c r="I43" s="103"/>
      <c r="J43" s="14">
        <v>250</v>
      </c>
      <c r="K43" s="106"/>
      <c r="L43" s="106"/>
      <c r="M43" s="106"/>
      <c r="N43" s="115"/>
    </row>
    <row r="44" spans="1:14">
      <c r="A44" s="80"/>
      <c r="B44" s="91"/>
      <c r="C44" s="27" t="s">
        <v>69</v>
      </c>
      <c r="D44" s="96">
        <v>15.23</v>
      </c>
      <c r="E44" s="96">
        <v>14.07</v>
      </c>
      <c r="F44" s="96">
        <v>15.23</v>
      </c>
      <c r="G44" s="96">
        <v>14.07</v>
      </c>
      <c r="H44" s="98" t="s">
        <v>73</v>
      </c>
      <c r="I44" s="104">
        <f>0.58*0.43*0.35</f>
        <v>8.7289999999999993E-2</v>
      </c>
      <c r="J44" s="12">
        <v>250</v>
      </c>
      <c r="K44" s="105">
        <v>1</v>
      </c>
      <c r="L44" s="109">
        <v>43</v>
      </c>
      <c r="M44" s="109">
        <v>500</v>
      </c>
      <c r="N44" s="114" t="s">
        <v>35</v>
      </c>
    </row>
    <row r="45" spans="1:14">
      <c r="A45" s="80"/>
      <c r="B45" s="91"/>
      <c r="C45" s="27" t="s">
        <v>70</v>
      </c>
      <c r="D45" s="97"/>
      <c r="E45" s="97"/>
      <c r="F45" s="97"/>
      <c r="G45" s="97"/>
      <c r="H45" s="97"/>
      <c r="I45" s="103"/>
      <c r="J45" s="14">
        <v>250</v>
      </c>
      <c r="K45" s="106"/>
      <c r="L45" s="106"/>
      <c r="M45" s="106"/>
      <c r="N45" s="115"/>
    </row>
    <row r="46" spans="1:14">
      <c r="A46" s="81"/>
      <c r="B46" s="91"/>
      <c r="C46" s="27" t="s">
        <v>71</v>
      </c>
      <c r="D46" s="14">
        <v>14.39</v>
      </c>
      <c r="E46" s="14">
        <v>13.23</v>
      </c>
      <c r="F46" s="14">
        <v>14.39</v>
      </c>
      <c r="G46" s="14">
        <v>13.23</v>
      </c>
      <c r="H46" s="14" t="s">
        <v>74</v>
      </c>
      <c r="I46" s="43">
        <f>0.58*0.43*0.46</f>
        <v>0.11472399999999999</v>
      </c>
      <c r="J46" s="14">
        <v>250</v>
      </c>
      <c r="K46" s="48">
        <v>1</v>
      </c>
      <c r="L46" s="47">
        <v>44</v>
      </c>
      <c r="M46" s="17">
        <v>250</v>
      </c>
      <c r="N46" s="46" t="s">
        <v>35</v>
      </c>
    </row>
    <row r="47" spans="1:14">
      <c r="A47" s="72" t="s">
        <v>75</v>
      </c>
      <c r="B47" s="73"/>
      <c r="C47" s="74"/>
      <c r="D47" s="73"/>
      <c r="E47" s="75"/>
      <c r="F47" s="30">
        <f t="shared" ref="F47:I47" si="7">SUM(F11:F46)</f>
        <v>463.36999999999989</v>
      </c>
      <c r="G47" s="30">
        <f t="shared" si="7"/>
        <v>408.59</v>
      </c>
      <c r="H47" s="31"/>
      <c r="I47" s="52">
        <f t="shared" si="7"/>
        <v>3.7223789999999988</v>
      </c>
      <c r="J47" s="36"/>
      <c r="K47" s="53">
        <f>SUM(K11:K46)</f>
        <v>44</v>
      </c>
      <c r="L47" s="54"/>
      <c r="M47" s="55">
        <f>SUM(M11:M46)</f>
        <v>23028</v>
      </c>
      <c r="N47" s="56" t="s">
        <v>35</v>
      </c>
    </row>
    <row r="48" spans="1:14">
      <c r="A48" s="32"/>
      <c r="B48" s="32"/>
      <c r="C48" s="32"/>
      <c r="D48" s="32"/>
      <c r="E48" s="32"/>
      <c r="L48" s="32"/>
    </row>
  </sheetData>
  <mergeCells count="89">
    <mergeCell ref="N44:N45"/>
    <mergeCell ref="M9:N10"/>
    <mergeCell ref="N25:N26"/>
    <mergeCell ref="N27:N28"/>
    <mergeCell ref="N32:N33"/>
    <mergeCell ref="N34:N36"/>
    <mergeCell ref="N42:N43"/>
    <mergeCell ref="L42:L43"/>
    <mergeCell ref="L44:L45"/>
    <mergeCell ref="M25:M26"/>
    <mergeCell ref="M27:M28"/>
    <mergeCell ref="M32:M33"/>
    <mergeCell ref="M34:M36"/>
    <mergeCell ref="M42:M43"/>
    <mergeCell ref="M44:M45"/>
    <mergeCell ref="L9:L10"/>
    <mergeCell ref="L25:L26"/>
    <mergeCell ref="L27:L28"/>
    <mergeCell ref="L32:L33"/>
    <mergeCell ref="L34:L36"/>
    <mergeCell ref="I44:I45"/>
    <mergeCell ref="K25:K26"/>
    <mergeCell ref="K27:K28"/>
    <mergeCell ref="K32:K33"/>
    <mergeCell ref="K34:K36"/>
    <mergeCell ref="K42:K43"/>
    <mergeCell ref="K44:K45"/>
    <mergeCell ref="I25:I26"/>
    <mergeCell ref="I27:I28"/>
    <mergeCell ref="I32:I33"/>
    <mergeCell ref="I34:I36"/>
    <mergeCell ref="I42:I43"/>
    <mergeCell ref="G44:G45"/>
    <mergeCell ref="H9:H10"/>
    <mergeCell ref="H25:H26"/>
    <mergeCell ref="H27:H28"/>
    <mergeCell ref="H32:H33"/>
    <mergeCell ref="H34:H36"/>
    <mergeCell ref="H42:H43"/>
    <mergeCell ref="H44:H45"/>
    <mergeCell ref="G25:G26"/>
    <mergeCell ref="G27:G28"/>
    <mergeCell ref="G32:G33"/>
    <mergeCell ref="G34:G36"/>
    <mergeCell ref="G42:G43"/>
    <mergeCell ref="E44:E45"/>
    <mergeCell ref="F25:F26"/>
    <mergeCell ref="F27:F28"/>
    <mergeCell ref="F32:F33"/>
    <mergeCell ref="F34:F36"/>
    <mergeCell ref="F42:F43"/>
    <mergeCell ref="F44:F45"/>
    <mergeCell ref="E25:E26"/>
    <mergeCell ref="E27:E28"/>
    <mergeCell ref="E32:E33"/>
    <mergeCell ref="E34:E36"/>
    <mergeCell ref="E42:E43"/>
    <mergeCell ref="D27:D28"/>
    <mergeCell ref="D32:D33"/>
    <mergeCell ref="D34:D36"/>
    <mergeCell ref="D42:D43"/>
    <mergeCell ref="D44:D45"/>
    <mergeCell ref="A8:C8"/>
    <mergeCell ref="A9:C9"/>
    <mergeCell ref="F9:G9"/>
    <mergeCell ref="A47:E47"/>
    <mergeCell ref="A11:A18"/>
    <mergeCell ref="A19:A24"/>
    <mergeCell ref="A25:A36"/>
    <mergeCell ref="A37:A46"/>
    <mergeCell ref="B19:B21"/>
    <mergeCell ref="B22:B24"/>
    <mergeCell ref="B32:B36"/>
    <mergeCell ref="B37:B41"/>
    <mergeCell ref="B42:B46"/>
    <mergeCell ref="C11:C18"/>
    <mergeCell ref="C25:C26"/>
    <mergeCell ref="D25:D26"/>
    <mergeCell ref="A6:G6"/>
    <mergeCell ref="K6:L6"/>
    <mergeCell ref="M6:N6"/>
    <mergeCell ref="K7:L7"/>
    <mergeCell ref="M7:N7"/>
    <mergeCell ref="A1:N1"/>
    <mergeCell ref="A2:N2"/>
    <mergeCell ref="A3:N3"/>
    <mergeCell ref="A4:N4"/>
    <mergeCell ref="K5:L5"/>
    <mergeCell ref="M5:N5"/>
  </mergeCells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Akif</dc:creator>
  <cp:lastModifiedBy>Akif</cp:lastModifiedBy>
  <dcterms:created xsi:type="dcterms:W3CDTF">2017-05-10T10:16:00Z</dcterms:created>
  <dcterms:modified xsi:type="dcterms:W3CDTF">2017-06-20T09:49:11Z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